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3425" windowHeight="7785" tabRatio="560" activeTab="0"/>
  </bookViews>
  <sheets>
    <sheet name="資金収支計算書" sheetId="1" r:id="rId1"/>
    <sheet name="事業活動収支計算書" sheetId="2" r:id="rId2"/>
    <sheet name="貸借" sheetId="3" r:id="rId3"/>
  </sheets>
  <definedNames>
    <definedName name="_xlnm.Print_Area" localSheetId="0">'資金収支計算書'!$A$1:$S$59</definedName>
    <definedName name="_xlnm.Print_Area" localSheetId="1">'事業活動収支計算書'!$A$1:$O$69</definedName>
    <definedName name="_xlnm.Print_Area" localSheetId="2">'貸借'!$A$1:$M$38</definedName>
    <definedName name="_xlnm.Print_Titles" localSheetId="0">'資金収支計算書'!$10:$10</definedName>
    <definedName name="_xlnm.Print_Titles" localSheetId="1">'事業活動収支計算書'!$10:$10</definedName>
  </definedNames>
  <calcPr fullCalcOnLoad="1"/>
</workbook>
</file>

<file path=xl/sharedStrings.xml><?xml version="1.0" encoding="utf-8"?>
<sst xmlns="http://schemas.openxmlformats.org/spreadsheetml/2006/main" count="192" uniqueCount="178">
  <si>
    <t>固定資産</t>
  </si>
  <si>
    <t>増　　減</t>
  </si>
  <si>
    <t>予　　　算</t>
  </si>
  <si>
    <t>経常収入計(1)</t>
  </si>
  <si>
    <t>経理区分間繰入金支出</t>
  </si>
  <si>
    <t>経常支出計(2)</t>
  </si>
  <si>
    <t>経常活動資金収支差額(3)=(1)-(2)</t>
  </si>
  <si>
    <t>差　　　異</t>
  </si>
  <si>
    <t>本年度決算</t>
  </si>
  <si>
    <t>事業活動収入計(1)</t>
  </si>
  <si>
    <t>事業活動支出計(2)</t>
  </si>
  <si>
    <t>事業活動収支差額(3)=(1)-(2)</t>
  </si>
  <si>
    <t>事業活動外収入計(4)</t>
  </si>
  <si>
    <t>事業活動外支出計(5)</t>
  </si>
  <si>
    <t>事業活動外収支差額(6)=(4)-(5)</t>
  </si>
  <si>
    <t>次期繰越活動収支差額(18)=(13)+(14)-(15)+(16)-(17)</t>
  </si>
  <si>
    <t>特別支出計(9)</t>
  </si>
  <si>
    <t>特別収支差額(10)=(8)-(9)</t>
  </si>
  <si>
    <t>当期活動収支差額(11)=(7)+(10)</t>
  </si>
  <si>
    <t>当期末繰越活動収支差額(13)=(11)+(12)</t>
  </si>
  <si>
    <t>施設整備等資金収支差額(6)=(4)-(5)</t>
  </si>
  <si>
    <t>施設整備等支出計(5)</t>
  </si>
  <si>
    <t>財務支出計(8)</t>
  </si>
  <si>
    <t>財務活動資金収支差額(9)=(7)-(8)</t>
  </si>
  <si>
    <t>財務収入計(7)</t>
  </si>
  <si>
    <t>施設整備等収入計(4)</t>
  </si>
  <si>
    <t>決　　　算</t>
  </si>
  <si>
    <t xml:space="preserve"> その他の固定資産</t>
  </si>
  <si>
    <t>増　　減</t>
  </si>
  <si>
    <t>流動負債</t>
  </si>
  <si>
    <t>固定負債</t>
  </si>
  <si>
    <t>基本金</t>
  </si>
  <si>
    <r>
      <t>前期末支払資金残高(</t>
    </r>
    <r>
      <rPr>
        <sz val="12"/>
        <rFont val="ＭＳ 明朝"/>
        <family val="1"/>
      </rPr>
      <t>12)</t>
    </r>
  </si>
  <si>
    <r>
      <t>当期末支払資金残高(</t>
    </r>
    <r>
      <rPr>
        <sz val="12"/>
        <rFont val="ＭＳ 明朝"/>
        <family val="1"/>
      </rPr>
      <t>11)+(12)</t>
    </r>
  </si>
  <si>
    <t>事　業　活　動　収　支　計　算　書</t>
  </si>
  <si>
    <t>積立預金取崩収入</t>
  </si>
  <si>
    <t>備品等購入積立金</t>
  </si>
  <si>
    <t>その他の特別収入</t>
  </si>
  <si>
    <t>建設積立金</t>
  </si>
  <si>
    <t>その他の支出</t>
  </si>
  <si>
    <t>その他の収入</t>
  </si>
  <si>
    <t>会計単位間繰入金支出</t>
  </si>
  <si>
    <t>会計単位間繰入金支出</t>
  </si>
  <si>
    <t>流動資産</t>
  </si>
  <si>
    <t>資産の部合計</t>
  </si>
  <si>
    <t>資　　　　産　　　　の　　　　部</t>
  </si>
  <si>
    <t>負債の部合計</t>
  </si>
  <si>
    <t>純　　資　　産　　の　　部</t>
  </si>
  <si>
    <t>純資産の部合計</t>
  </si>
  <si>
    <t>負債及び純資産の部合計</t>
  </si>
  <si>
    <t>負　　　債　　　の　　　部</t>
  </si>
  <si>
    <t>当年度末</t>
  </si>
  <si>
    <t>前年度末</t>
  </si>
  <si>
    <r>
      <t>(単位　円</t>
    </r>
    <r>
      <rPr>
        <sz val="12"/>
        <rFont val="ＭＳ 明朝"/>
        <family val="1"/>
      </rPr>
      <t>)</t>
    </r>
  </si>
  <si>
    <t>介護保険収入</t>
  </si>
  <si>
    <t>利用料収入</t>
  </si>
  <si>
    <t>措置費収入</t>
  </si>
  <si>
    <t>運営費収入</t>
  </si>
  <si>
    <t>私的契約利用料収入</t>
  </si>
  <si>
    <t>経常経費補助金収入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</si>
  <si>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</si>
  <si>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</si>
  <si>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</si>
  <si>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</si>
  <si>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</si>
  <si>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収　　　　　入</t>
  </si>
  <si>
    <t>人件費支出</t>
  </si>
  <si>
    <t>事務費支出</t>
  </si>
  <si>
    <t>事業費支出</t>
  </si>
  <si>
    <t>借入金利息支出</t>
  </si>
  <si>
    <t>経理区分間繰入金支出</t>
  </si>
  <si>
    <t>支　　　出</t>
  </si>
  <si>
    <t>勘　　　定　　　科　　　目</t>
  </si>
  <si>
    <t>施設整備等補助金収入</t>
  </si>
  <si>
    <t>施設整備等寄附金収入</t>
  </si>
  <si>
    <t>固定資産売却収入</t>
  </si>
  <si>
    <t>固定資産取得支出</t>
  </si>
  <si>
    <t>元入金支出</t>
  </si>
  <si>
    <t>借入金収入</t>
  </si>
  <si>
    <t>投資有価証券売却収入</t>
  </si>
  <si>
    <t>借入金元金償還補助金収入</t>
  </si>
  <si>
    <t>その他の収入</t>
  </si>
  <si>
    <t>投資有価証券取得支出</t>
  </si>
  <si>
    <t>その他の支出</t>
  </si>
  <si>
    <t>流動資産評価減等による資金減少額等</t>
  </si>
  <si>
    <r>
      <t>当期資金収支差額合計(</t>
    </r>
    <r>
      <rPr>
        <sz val="12"/>
        <rFont val="ＭＳ 明朝"/>
        <family val="1"/>
      </rPr>
      <t>11)=(3)+(6)+(9)-(10)</t>
    </r>
  </si>
  <si>
    <r>
      <t>予備費(</t>
    </r>
    <r>
      <rPr>
        <sz val="12"/>
        <rFont val="ＭＳ 明朝"/>
        <family val="1"/>
      </rPr>
      <t>10)</t>
    </r>
  </si>
  <si>
    <t>備　　　考</t>
  </si>
  <si>
    <t>事業費支出</t>
  </si>
  <si>
    <t>支　　　出</t>
  </si>
  <si>
    <t>勘　　　定　　　科　　　目</t>
  </si>
  <si>
    <t>介護保険収入</t>
  </si>
  <si>
    <t>利用料収入</t>
  </si>
  <si>
    <t>措置費収入</t>
  </si>
  <si>
    <t>運営費収入</t>
  </si>
  <si>
    <t>私的契約利用料収入</t>
  </si>
  <si>
    <t>経常経費補助金収入</t>
  </si>
  <si>
    <t>雑収入</t>
  </si>
  <si>
    <t>人件費支出</t>
  </si>
  <si>
    <t>事務費支出</t>
  </si>
  <si>
    <t>前年度決算</t>
  </si>
  <si>
    <t>借入金元金償還補助金収入</t>
  </si>
  <si>
    <t>引当金戻入</t>
  </si>
  <si>
    <t>減価償却費</t>
  </si>
  <si>
    <t>徴収不能額</t>
  </si>
  <si>
    <t>引当金繰入</t>
  </si>
  <si>
    <t>借入金利息補助金収入</t>
  </si>
  <si>
    <t>受取利息配当金収入</t>
  </si>
  <si>
    <t>投資有価証券売却益（売却収入）</t>
  </si>
  <si>
    <t>有価証券売却益（売却収入）</t>
  </si>
  <si>
    <t>借入金利息支出</t>
  </si>
  <si>
    <t>投資有価証券売却損（売却原価）</t>
  </si>
  <si>
    <t>有価証券売却損（売却原価）</t>
  </si>
  <si>
    <t>資産評価損</t>
  </si>
  <si>
    <t>経常収支差額(7)=(3)+(6)</t>
  </si>
  <si>
    <t>施設整備等補助金収入</t>
  </si>
  <si>
    <t>固定資産売却益（売却収入）</t>
  </si>
  <si>
    <t>国庫補助金等特別積立金取崩額</t>
  </si>
  <si>
    <t>基本金組入額</t>
  </si>
  <si>
    <t>固定資産売却損・処分損（売却原価）</t>
  </si>
  <si>
    <r>
      <t>前期繰越活動収支差額(</t>
    </r>
    <r>
      <rPr>
        <sz val="12"/>
        <rFont val="ＭＳ 明朝"/>
        <family val="1"/>
      </rPr>
      <t>12)</t>
    </r>
  </si>
  <si>
    <r>
      <t>基本金取崩額(</t>
    </r>
    <r>
      <rPr>
        <sz val="12"/>
        <rFont val="ＭＳ 明朝"/>
        <family val="1"/>
      </rPr>
      <t>14)</t>
    </r>
  </si>
  <si>
    <r>
      <t>基本金組入額(</t>
    </r>
    <r>
      <rPr>
        <sz val="12"/>
        <rFont val="ＭＳ 明朝"/>
        <family val="1"/>
      </rPr>
      <t>15)</t>
    </r>
  </si>
  <si>
    <r>
      <t>その他の積立金取崩額</t>
    </r>
    <r>
      <rPr>
        <sz val="12"/>
        <rFont val="ＭＳ 明朝"/>
        <family val="1"/>
      </rPr>
      <t>(16)</t>
    </r>
  </si>
  <si>
    <r>
      <t>その他の積立金積立額(1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</si>
  <si>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寄附金収入</t>
  </si>
  <si>
    <t>施設整備等寄附金収入</t>
  </si>
  <si>
    <t>資　金　収　支　計　算　書</t>
  </si>
  <si>
    <t>借入金元金償還金支出</t>
  </si>
  <si>
    <r>
      <t>特別収入計(</t>
    </r>
    <r>
      <rPr>
        <sz val="12"/>
        <rFont val="ＭＳ 明朝"/>
        <family val="1"/>
      </rPr>
      <t>8)</t>
    </r>
  </si>
  <si>
    <t>貸　　借　　対　　照　　表</t>
  </si>
  <si>
    <t>(</t>
  </si>
  <si>
    <t>)</t>
  </si>
  <si>
    <t>寄附金収入</t>
  </si>
  <si>
    <t>保育所施設整備積立預金積立支出</t>
  </si>
  <si>
    <t>国庫補助金特別積立金積立額</t>
  </si>
  <si>
    <r>
      <t>財務活動による</t>
    </r>
    <r>
      <rPr>
        <sz val="12"/>
        <rFont val="ＭＳ 明朝"/>
        <family val="1"/>
      </rPr>
      <t>収支</t>
    </r>
  </si>
  <si>
    <t>その他の特別支出</t>
  </si>
  <si>
    <t>固定資産回収収入</t>
  </si>
  <si>
    <t>国庫補助金等特別積立金取崩額</t>
  </si>
  <si>
    <t>（自）平成25年4月 1日 （至）平成26年3月31日</t>
  </si>
  <si>
    <t>平成26年3月31日現在</t>
  </si>
  <si>
    <t>受託事業収入</t>
  </si>
  <si>
    <t>受託事業収入</t>
  </si>
  <si>
    <r>
      <t>繰越</t>
    </r>
    <r>
      <rPr>
        <sz val="12"/>
        <rFont val="ＭＳ 明朝"/>
        <family val="1"/>
      </rPr>
      <t>活</t>
    </r>
    <r>
      <rPr>
        <sz val="12"/>
        <rFont val="ＭＳ 明朝"/>
        <family val="1"/>
      </rPr>
      <t>動収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>差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部</t>
    </r>
  </si>
  <si>
    <r>
      <t>収</t>
    </r>
    <r>
      <rPr>
        <sz val="12"/>
        <rFont val="ＭＳ 明朝"/>
        <family val="1"/>
      </rPr>
      <t>入</t>
    </r>
  </si>
  <si>
    <r>
      <t>支</t>
    </r>
    <r>
      <rPr>
        <sz val="12"/>
        <rFont val="ＭＳ 明朝"/>
        <family val="1"/>
      </rPr>
      <t>出</t>
    </r>
  </si>
  <si>
    <t>収入</t>
  </si>
  <si>
    <t>支出</t>
  </si>
  <si>
    <r>
      <t>収</t>
    </r>
    <r>
      <rPr>
        <sz val="12"/>
        <rFont val="ＭＳ 明朝"/>
        <family val="1"/>
      </rPr>
      <t>入</t>
    </r>
  </si>
  <si>
    <r>
      <t>支</t>
    </r>
    <r>
      <rPr>
        <sz val="12"/>
        <rFont val="ＭＳ 明朝"/>
        <family val="1"/>
      </rPr>
      <t>出</t>
    </r>
  </si>
  <si>
    <t>収入</t>
  </si>
  <si>
    <t>支出</t>
  </si>
  <si>
    <r>
      <t>(単位　円</t>
    </r>
    <r>
      <rPr>
        <sz val="12"/>
        <rFont val="ＭＳ 明朝"/>
        <family val="1"/>
      </rPr>
      <t>)</t>
    </r>
  </si>
  <si>
    <t>(単位　円)</t>
  </si>
  <si>
    <t>(単位　円)</t>
  </si>
  <si>
    <t>社会福祉法人　智恩福祉会　</t>
  </si>
  <si>
    <t>検算</t>
  </si>
  <si>
    <t>検算</t>
  </si>
  <si>
    <t>検算</t>
  </si>
  <si>
    <t>国庫補助金等特別積立金</t>
  </si>
  <si>
    <t>その他の積立金</t>
  </si>
  <si>
    <t>保育所施設整備積立金</t>
  </si>
  <si>
    <t>次期繰越活動収支差額</t>
  </si>
  <si>
    <t xml:space="preserve"> 次期繰越活動収支差額</t>
  </si>
  <si>
    <t xml:space="preserve">  （うち当期活動収支差額）</t>
  </si>
  <si>
    <t>ケアプランセンター　けいあいの里</t>
  </si>
  <si>
    <t>社会福祉法人　智恩福祉会　ケアプランセンターけいあいの里</t>
  </si>
  <si>
    <t>社会福祉法人　智恩福祉会　ケアプランセンターけいあいの里</t>
  </si>
  <si>
    <t>特　別　会　計</t>
  </si>
  <si>
    <t>特　別　会　計</t>
  </si>
  <si>
    <t>収　　入</t>
  </si>
  <si>
    <t>施設整備等による収支</t>
  </si>
  <si>
    <t>特別収支の部</t>
  </si>
  <si>
    <t>事業活動外収支の部</t>
  </si>
  <si>
    <t>事業活動収支の部</t>
  </si>
  <si>
    <r>
      <t>経常</t>
    </r>
    <r>
      <rPr>
        <sz val="12"/>
        <rFont val="ＭＳ 明朝"/>
        <family val="1"/>
      </rPr>
      <t>活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>に</t>
    </r>
    <r>
      <rPr>
        <sz val="12"/>
        <rFont val="ＭＳ 明朝"/>
        <family val="1"/>
      </rPr>
      <t>よ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支</t>
    </r>
  </si>
  <si>
    <t>　（うち基本財産）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</si>
</sst>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 "/>
    <numFmt numFmtId="179" formatCode="0_ "/>
    <numFmt numFmtId="180" formatCode="#,##0_);[Red]\(#,##0\)"/>
    <numFmt numFmtId="181" formatCode="0.000%"/>
    <numFmt numFmtId="182" formatCode="0.0%"/>
    <numFmt numFmtId="183" formatCode="0.E+00&quot;円&quot;"/>
    <numFmt numFmtId="184" formatCode="#,##0&quot;円&quot;;\-#,##0&quot;円&quot;"/>
    <numFmt numFmtId="185" formatCode="#,##0;[Red]#,##0"/>
    <numFmt numFmtId="186" formatCode="#,##0.0;[Red]\-#,##0.0"/>
    <numFmt numFmtId="187" formatCode="0.0"/>
    <numFmt numFmtId="188" formatCode="#,##0.00;&quot;△ &quot;#,##0.00"/>
    <numFmt numFmtId="189" formatCode="#,##0.0;&quot;△ &quot;#,##0.0"/>
    <numFmt numFmtId="190" formatCode="#,##0.000;&quot;△ &quot;#,##0.000"/>
    <numFmt numFmtId="191" formatCode="###,###,###,###,###&quot;円&quot;"/>
    <numFmt numFmtId="192" formatCode="\(###,###,###,###,###\)"/>
    <numFmt numFmtId="193" formatCode="#,##0.00;[Red]\(\-#,##0.00\)"/>
    <numFmt numFmtId="194" formatCode="#,##0.0;[Red]\(\-#,##0.0\)"/>
    <numFmt numFmtId="195" formatCode="#,##0;[Red]\(\-#,##0\)"/>
    <numFmt numFmtId="196" formatCode="mmm\-yyyy"/>
    <numFmt numFmtId="197" formatCode="#,##0;\(#,##0\)"/>
    <numFmt numFmtId="198" formatCode="\(#,###,###,###,###\)"/>
    <numFmt numFmtId="199" formatCode="#,##0_ ;[Red]\-#,##0\ "/>
  </numFmts>
  <fonts count="57">
    <font>
      <sz val="12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Century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sz val="12"/>
      <color indexed="48"/>
      <name val="ＭＳ 明朝"/>
      <family val="1"/>
    </font>
    <font>
      <sz val="14"/>
      <color indexed="4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6"/>
      <color indexed="10"/>
      <name val="ＭＳ 明朝"/>
      <family val="1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6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0" fontId="52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2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4" fillId="33" borderId="0" applyNumberFormat="0" applyBorder="0" applyAlignment="0" applyProtection="0"/>
  </cellStyleXfs>
  <cellXfs count="163">
    <xf numFmtId="0" fontId="0" fillId="2" borderId="0" xfId="0" applyNumberFormat="1" applyAlignment="1">
      <alignment/>
    </xf>
    <xf numFmtId="0" fontId="0" fillId="0" borderId="0" xfId="61" applyFont="1">
      <alignment/>
      <protection/>
    </xf>
    <xf numFmtId="185" fontId="0" fillId="0" borderId="0" xfId="61" applyNumberFormat="1" applyFont="1" applyBorder="1">
      <alignment/>
      <protection/>
    </xf>
    <xf numFmtId="185" fontId="0" fillId="34" borderId="10" xfId="61" applyNumberFormat="1" applyFont="1" applyFill="1" applyBorder="1">
      <alignment/>
      <protection/>
    </xf>
    <xf numFmtId="185" fontId="0" fillId="34" borderId="11" xfId="61" applyNumberFormat="1" applyFont="1" applyFill="1" applyBorder="1">
      <alignment/>
      <protection/>
    </xf>
    <xf numFmtId="185" fontId="0" fillId="34" borderId="12" xfId="61" applyNumberFormat="1" applyFont="1" applyFill="1" applyBorder="1">
      <alignment/>
      <protection/>
    </xf>
    <xf numFmtId="185" fontId="0" fillId="34" borderId="13" xfId="61" applyNumberFormat="1" applyFont="1" applyFill="1" applyBorder="1">
      <alignment/>
      <protection/>
    </xf>
    <xf numFmtId="185" fontId="0" fillId="34" borderId="14" xfId="61" applyNumberFormat="1" applyFont="1" applyFill="1" applyBorder="1">
      <alignment/>
      <protection/>
    </xf>
    <xf numFmtId="185" fontId="0" fillId="34" borderId="0" xfId="61" applyNumberFormat="1" applyFont="1" applyFill="1" applyBorder="1">
      <alignment/>
      <protection/>
    </xf>
    <xf numFmtId="185" fontId="0" fillId="34" borderId="15" xfId="61" applyNumberFormat="1" applyFont="1" applyFill="1" applyBorder="1">
      <alignment/>
      <protection/>
    </xf>
    <xf numFmtId="185" fontId="10" fillId="34" borderId="16" xfId="61" applyNumberFormat="1" applyFont="1" applyFill="1" applyBorder="1">
      <alignment/>
      <protection/>
    </xf>
    <xf numFmtId="185" fontId="10" fillId="34" borderId="10" xfId="61" applyNumberFormat="1" applyFont="1" applyFill="1" applyBorder="1">
      <alignment/>
      <protection/>
    </xf>
    <xf numFmtId="185" fontId="10" fillId="34" borderId="11" xfId="61" applyNumberFormat="1" applyFont="1" applyFill="1" applyBorder="1">
      <alignment/>
      <protection/>
    </xf>
    <xf numFmtId="185" fontId="0" fillId="34" borderId="17" xfId="61" applyNumberFormat="1" applyFont="1" applyFill="1" applyBorder="1">
      <alignment/>
      <protection/>
    </xf>
    <xf numFmtId="185" fontId="0" fillId="34" borderId="16" xfId="61" applyNumberFormat="1" applyFont="1" applyFill="1" applyBorder="1">
      <alignment/>
      <protection/>
    </xf>
    <xf numFmtId="185" fontId="0" fillId="34" borderId="18" xfId="61" applyNumberFormat="1" applyFont="1" applyFill="1" applyBorder="1">
      <alignment/>
      <protection/>
    </xf>
    <xf numFmtId="0" fontId="9" fillId="34" borderId="19" xfId="61" applyFont="1" applyFill="1" applyBorder="1">
      <alignment/>
      <protection/>
    </xf>
    <xf numFmtId="0" fontId="9" fillId="34" borderId="19" xfId="61" applyFont="1" applyFill="1" applyBorder="1" applyAlignment="1">
      <alignment horizontal="left"/>
      <protection/>
    </xf>
    <xf numFmtId="0" fontId="9" fillId="34" borderId="19" xfId="61" applyFont="1" applyFill="1" applyBorder="1" applyAlignment="1">
      <alignment horizontal="center"/>
      <protection/>
    </xf>
    <xf numFmtId="185" fontId="9" fillId="34" borderId="11" xfId="61" applyNumberFormat="1" applyFont="1" applyFill="1" applyBorder="1">
      <alignment/>
      <protection/>
    </xf>
    <xf numFmtId="185" fontId="9" fillId="34" borderId="16" xfId="61" applyNumberFormat="1" applyFont="1" applyFill="1" applyBorder="1">
      <alignment/>
      <protection/>
    </xf>
    <xf numFmtId="185" fontId="9" fillId="34" borderId="10" xfId="61" applyNumberFormat="1" applyFont="1" applyFill="1" applyBorder="1">
      <alignment/>
      <protection/>
    </xf>
    <xf numFmtId="0" fontId="9" fillId="34" borderId="20" xfId="61" applyFont="1" applyFill="1" applyBorder="1">
      <alignment/>
      <protection/>
    </xf>
    <xf numFmtId="185" fontId="9" fillId="34" borderId="21" xfId="61" applyNumberFormat="1" applyFont="1" applyFill="1" applyBorder="1">
      <alignment/>
      <protection/>
    </xf>
    <xf numFmtId="185" fontId="9" fillId="34" borderId="0" xfId="61" applyNumberFormat="1" applyFont="1" applyFill="1" applyBorder="1">
      <alignment/>
      <protection/>
    </xf>
    <xf numFmtId="185" fontId="9" fillId="34" borderId="14" xfId="61" applyNumberFormat="1" applyFont="1" applyFill="1" applyBorder="1">
      <alignment/>
      <protection/>
    </xf>
    <xf numFmtId="185" fontId="0" fillId="0" borderId="0" xfId="61" applyNumberFormat="1" applyFont="1" applyFill="1" applyBorder="1">
      <alignment/>
      <protection/>
    </xf>
    <xf numFmtId="185" fontId="0" fillId="0" borderId="11" xfId="61" applyNumberFormat="1" applyFont="1" applyFill="1" applyBorder="1">
      <alignment/>
      <protection/>
    </xf>
    <xf numFmtId="185" fontId="9" fillId="34" borderId="18" xfId="61" applyNumberFormat="1" applyFont="1" applyFill="1" applyBorder="1">
      <alignment/>
      <protection/>
    </xf>
    <xf numFmtId="185" fontId="9" fillId="34" borderId="13" xfId="61" applyNumberFormat="1" applyFont="1" applyFill="1" applyBorder="1">
      <alignment/>
      <protection/>
    </xf>
    <xf numFmtId="0" fontId="0" fillId="0" borderId="0" xfId="61" applyFont="1" applyFill="1" applyBorder="1" applyAlignment="1">
      <alignment horizontal="right"/>
      <protection/>
    </xf>
    <xf numFmtId="185" fontId="0" fillId="35" borderId="11" xfId="61" applyNumberFormat="1" applyFont="1" applyFill="1" applyBorder="1">
      <alignment/>
      <protection/>
    </xf>
    <xf numFmtId="0" fontId="7" fillId="0" borderId="0" xfId="61" applyFont="1" applyFill="1" applyAlignment="1">
      <alignment horizontal="center" wrapText="1"/>
      <protection/>
    </xf>
    <xf numFmtId="0" fontId="0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0" fontId="0" fillId="0" borderId="0" xfId="61" applyFont="1" applyFill="1" applyBorder="1" applyAlignment="1">
      <alignment horizontal="left" vertical="center" indent="3"/>
      <protection/>
    </xf>
    <xf numFmtId="0" fontId="9" fillId="0" borderId="0" xfId="61" applyFont="1" applyFill="1" applyBorder="1" applyAlignment="1">
      <alignment horizontal="center" vertical="center"/>
      <protection/>
    </xf>
    <xf numFmtId="185" fontId="9" fillId="0" borderId="0" xfId="61" applyNumberFormat="1" applyFont="1" applyFill="1" applyBorder="1">
      <alignment/>
      <protection/>
    </xf>
    <xf numFmtId="38" fontId="9" fillId="34" borderId="10" xfId="49" applyFont="1" applyFill="1" applyBorder="1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horizontal="center" wrapText="1"/>
      <protection/>
    </xf>
    <xf numFmtId="0" fontId="0" fillId="36" borderId="19" xfId="62" applyFont="1" applyFill="1" applyBorder="1" applyAlignment="1">
      <alignment horizontal="left" vertical="center"/>
      <protection/>
    </xf>
    <xf numFmtId="185" fontId="0" fillId="0" borderId="22" xfId="61" applyNumberFormat="1" applyFont="1" applyFill="1" applyBorder="1">
      <alignment/>
      <protection/>
    </xf>
    <xf numFmtId="0" fontId="7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0" fillId="36" borderId="19" xfId="62" applyFont="1" applyFill="1" applyBorder="1" applyAlignment="1">
      <alignment vertical="center"/>
      <protection/>
    </xf>
    <xf numFmtId="185" fontId="9" fillId="36" borderId="10" xfId="62" applyNumberFormat="1" applyFont="1" applyFill="1" applyBorder="1" applyAlignment="1">
      <alignment vertical="center"/>
      <protection/>
    </xf>
    <xf numFmtId="185" fontId="9" fillId="36" borderId="11" xfId="62" applyNumberFormat="1" applyFont="1" applyFill="1" applyBorder="1" applyAlignment="1">
      <alignment vertical="center"/>
      <protection/>
    </xf>
    <xf numFmtId="185" fontId="0" fillId="0" borderId="11" xfId="62" applyNumberFormat="1" applyFont="1" applyFill="1" applyBorder="1" applyAlignment="1">
      <alignment vertical="center"/>
      <protection/>
    </xf>
    <xf numFmtId="185" fontId="9" fillId="36" borderId="16" xfId="62" applyNumberFormat="1" applyFont="1" applyFill="1" applyBorder="1" applyAlignment="1">
      <alignment vertical="center"/>
      <protection/>
    </xf>
    <xf numFmtId="185" fontId="0" fillId="36" borderId="10" xfId="62" applyNumberFormat="1" applyFont="1" applyFill="1" applyBorder="1" applyAlignment="1">
      <alignment vertical="center"/>
      <protection/>
    </xf>
    <xf numFmtId="185" fontId="0" fillId="36" borderId="11" xfId="62" applyNumberFormat="1" applyFont="1" applyFill="1" applyBorder="1" applyAlignment="1">
      <alignment vertical="center"/>
      <protection/>
    </xf>
    <xf numFmtId="185" fontId="0" fillId="0" borderId="11" xfId="62" applyNumberFormat="1" applyFont="1" applyBorder="1" applyAlignment="1">
      <alignment vertical="center"/>
      <protection/>
    </xf>
    <xf numFmtId="185" fontId="0" fillId="36" borderId="16" xfId="62" applyNumberFormat="1" applyFont="1" applyFill="1" applyBorder="1" applyAlignment="1">
      <alignment vertical="center"/>
      <protection/>
    </xf>
    <xf numFmtId="0" fontId="0" fillId="36" borderId="19" xfId="62" applyFont="1" applyFill="1" applyBorder="1" applyAlignment="1">
      <alignment vertical="center"/>
      <protection/>
    </xf>
    <xf numFmtId="0" fontId="9" fillId="36" borderId="19" xfId="62" applyFont="1" applyFill="1" applyBorder="1" applyAlignment="1">
      <alignment horizontal="center" vertical="center"/>
      <protection/>
    </xf>
    <xf numFmtId="0" fontId="0" fillId="36" borderId="20" xfId="62" applyFont="1" applyFill="1" applyBorder="1" applyAlignment="1">
      <alignment vertical="center"/>
      <protection/>
    </xf>
    <xf numFmtId="0" fontId="9" fillId="36" borderId="20" xfId="62" applyFont="1" applyFill="1" applyBorder="1" applyAlignment="1">
      <alignment horizontal="center" vertical="center"/>
      <protection/>
    </xf>
    <xf numFmtId="0" fontId="0" fillId="36" borderId="19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9" fillId="36" borderId="10" xfId="62" applyFont="1" applyFill="1" applyBorder="1" applyAlignment="1">
      <alignment vertical="center"/>
      <protection/>
    </xf>
    <xf numFmtId="0" fontId="9" fillId="36" borderId="11" xfId="62" applyFont="1" applyFill="1" applyBorder="1" applyAlignment="1">
      <alignment vertical="center"/>
      <protection/>
    </xf>
    <xf numFmtId="0" fontId="9" fillId="36" borderId="16" xfId="62" applyFont="1" applyFill="1" applyBorder="1" applyAlignment="1">
      <alignment vertical="center"/>
      <protection/>
    </xf>
    <xf numFmtId="0" fontId="0" fillId="36" borderId="10" xfId="62" applyFont="1" applyFill="1" applyBorder="1" applyAlignment="1">
      <alignment vertical="center"/>
      <protection/>
    </xf>
    <xf numFmtId="0" fontId="0" fillId="36" borderId="11" xfId="62" applyFont="1" applyFill="1" applyBorder="1" applyAlignment="1">
      <alignment vertical="center"/>
      <protection/>
    </xf>
    <xf numFmtId="0" fontId="0" fillId="36" borderId="16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38" fontId="0" fillId="0" borderId="11" xfId="49" applyFont="1" applyFill="1" applyBorder="1" applyAlignment="1">
      <alignment vertical="center"/>
    </xf>
    <xf numFmtId="185" fontId="9" fillId="0" borderId="11" xfId="62" applyNumberFormat="1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185" fontId="9" fillId="0" borderId="0" xfId="62" applyNumberFormat="1" applyFont="1" applyFill="1" applyAlignment="1">
      <alignment vertical="center"/>
      <protection/>
    </xf>
    <xf numFmtId="185" fontId="0" fillId="0" borderId="0" xfId="62" applyNumberFormat="1" applyFont="1" applyFill="1" applyAlignment="1">
      <alignment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6" xfId="61" applyFont="1" applyFill="1" applyBorder="1" applyAlignment="1">
      <alignment horizontal="center" vertical="center"/>
      <protection/>
    </xf>
    <xf numFmtId="185" fontId="55" fillId="0" borderId="11" xfId="61" applyNumberFormat="1" applyFont="1" applyFill="1" applyBorder="1">
      <alignment/>
      <protection/>
    </xf>
    <xf numFmtId="185" fontId="14" fillId="36" borderId="10" xfId="62" applyNumberFormat="1" applyFont="1" applyFill="1" applyBorder="1" applyAlignment="1">
      <alignment vertical="center"/>
      <protection/>
    </xf>
    <xf numFmtId="185" fontId="14" fillId="36" borderId="11" xfId="62" applyNumberFormat="1" applyFont="1" applyFill="1" applyBorder="1" applyAlignment="1">
      <alignment vertical="center"/>
      <protection/>
    </xf>
    <xf numFmtId="185" fontId="8" fillId="0" borderId="11" xfId="62" applyNumberFormat="1" applyFont="1" applyFill="1" applyBorder="1" applyAlignment="1">
      <alignment vertical="center"/>
      <protection/>
    </xf>
    <xf numFmtId="185" fontId="14" fillId="36" borderId="16" xfId="62" applyNumberFormat="1" applyFont="1" applyFill="1" applyBorder="1" applyAlignment="1">
      <alignment vertical="center"/>
      <protection/>
    </xf>
    <xf numFmtId="38" fontId="8" fillId="0" borderId="0" xfId="49" applyFont="1" applyFill="1" applyAlignment="1">
      <alignment vertical="center"/>
    </xf>
    <xf numFmtId="38" fontId="0" fillId="0" borderId="0" xfId="62" applyNumberFormat="1" applyFont="1" applyFill="1" applyAlignment="1">
      <alignment vertical="center"/>
      <protection/>
    </xf>
    <xf numFmtId="185" fontId="0" fillId="0" borderId="0" xfId="61" applyNumberFormat="1" applyFont="1">
      <alignment/>
      <protection/>
    </xf>
    <xf numFmtId="0" fontId="0" fillId="0" borderId="0" xfId="61" applyFont="1" applyFill="1">
      <alignment/>
      <protection/>
    </xf>
    <xf numFmtId="0" fontId="56" fillId="0" borderId="0" xfId="62" applyFont="1" applyAlignment="1">
      <alignment horizontal="right" vertical="center"/>
      <protection/>
    </xf>
    <xf numFmtId="0" fontId="9" fillId="34" borderId="23" xfId="61" applyFont="1" applyFill="1" applyBorder="1">
      <alignment/>
      <protection/>
    </xf>
    <xf numFmtId="0" fontId="7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9" fillId="36" borderId="10" xfId="62" applyFont="1" applyFill="1" applyBorder="1" applyAlignment="1">
      <alignment horizontal="center" vertical="center"/>
      <protection/>
    </xf>
    <xf numFmtId="0" fontId="9" fillId="36" borderId="11" xfId="62" applyFont="1" applyFill="1" applyBorder="1" applyAlignment="1">
      <alignment horizontal="center" vertical="center"/>
      <protection/>
    </xf>
    <xf numFmtId="0" fontId="9" fillId="36" borderId="16" xfId="62" applyFont="1" applyFill="1" applyBorder="1" applyAlignment="1">
      <alignment horizontal="center" vertical="center"/>
      <protection/>
    </xf>
    <xf numFmtId="0" fontId="0" fillId="36" borderId="10" xfId="62" applyFont="1" applyFill="1" applyBorder="1" applyAlignment="1">
      <alignment horizontal="center" vertical="center"/>
      <protection/>
    </xf>
    <xf numFmtId="0" fontId="0" fillId="36" borderId="11" xfId="62" applyFont="1" applyFill="1" applyBorder="1" applyAlignment="1">
      <alignment horizontal="center" vertical="center"/>
      <protection/>
    </xf>
    <xf numFmtId="0" fontId="0" fillId="36" borderId="16" xfId="62" applyFont="1" applyFill="1" applyBorder="1" applyAlignment="1">
      <alignment horizontal="center" vertical="center"/>
      <protection/>
    </xf>
    <xf numFmtId="0" fontId="0" fillId="36" borderId="10" xfId="62" applyFont="1" applyFill="1" applyBorder="1" applyAlignment="1">
      <alignment horizontal="left" vertical="center"/>
      <protection/>
    </xf>
    <xf numFmtId="0" fontId="0" fillId="36" borderId="11" xfId="62" applyFont="1" applyFill="1" applyBorder="1" applyAlignment="1">
      <alignment horizontal="left" vertical="center"/>
      <protection/>
    </xf>
    <xf numFmtId="0" fontId="0" fillId="36" borderId="16" xfId="62" applyFont="1" applyFill="1" applyBorder="1" applyAlignment="1">
      <alignment horizontal="left" vertical="center"/>
      <protection/>
    </xf>
    <xf numFmtId="0" fontId="0" fillId="36" borderId="23" xfId="62" applyFont="1" applyFill="1" applyBorder="1" applyAlignment="1">
      <alignment horizontal="center" vertical="center" textRotation="255"/>
      <protection/>
    </xf>
    <xf numFmtId="0" fontId="0" fillId="36" borderId="24" xfId="62" applyFont="1" applyFill="1" applyBorder="1" applyAlignment="1">
      <alignment horizontal="center" vertical="center" textRotation="255"/>
      <protection/>
    </xf>
    <xf numFmtId="0" fontId="0" fillId="36" borderId="20" xfId="62" applyFont="1" applyFill="1" applyBorder="1" applyAlignment="1">
      <alignment horizontal="center" vertical="center" textRotation="255"/>
      <protection/>
    </xf>
    <xf numFmtId="0" fontId="0" fillId="36" borderId="23" xfId="62" applyFont="1" applyFill="1" applyBorder="1" applyAlignment="1">
      <alignment horizontal="center" vertical="center" textRotation="255" wrapText="1"/>
      <protection/>
    </xf>
    <xf numFmtId="0" fontId="0" fillId="36" borderId="24" xfId="62" applyFont="1" applyFill="1" applyBorder="1" applyAlignment="1">
      <alignment horizontal="center" vertical="center" textRotation="255" wrapText="1"/>
      <protection/>
    </xf>
    <xf numFmtId="0" fontId="0" fillId="36" borderId="20" xfId="0" applyNumberFormat="1" applyFill="1" applyBorder="1" applyAlignment="1">
      <alignment horizontal="center" vertical="center" textRotation="255"/>
    </xf>
    <xf numFmtId="0" fontId="0" fillId="2" borderId="24" xfId="0" applyNumberFormat="1" applyBorder="1" applyAlignment="1">
      <alignment horizontal="center" vertical="center" textRotation="255"/>
    </xf>
    <xf numFmtId="0" fontId="0" fillId="2" borderId="20" xfId="0" applyNumberFormat="1" applyBorder="1" applyAlignment="1">
      <alignment horizontal="center" vertical="center" textRotation="255"/>
    </xf>
    <xf numFmtId="0" fontId="9" fillId="36" borderId="25" xfId="62" applyFont="1" applyFill="1" applyBorder="1" applyAlignment="1">
      <alignment horizontal="center" vertical="center"/>
      <protection/>
    </xf>
    <xf numFmtId="0" fontId="9" fillId="36" borderId="26" xfId="62" applyFont="1" applyFill="1" applyBorder="1" applyAlignment="1">
      <alignment horizontal="center" vertical="center"/>
      <protection/>
    </xf>
    <xf numFmtId="0" fontId="9" fillId="36" borderId="27" xfId="62" applyFont="1" applyFill="1" applyBorder="1" applyAlignment="1">
      <alignment horizontal="center" vertical="center"/>
      <protection/>
    </xf>
    <xf numFmtId="0" fontId="0" fillId="36" borderId="25" xfId="62" applyFont="1" applyFill="1" applyBorder="1" applyAlignment="1">
      <alignment horizontal="center" vertical="center"/>
      <protection/>
    </xf>
    <xf numFmtId="0" fontId="0" fillId="36" borderId="26" xfId="62" applyFont="1" applyFill="1" applyBorder="1" applyAlignment="1">
      <alignment horizontal="center" vertical="center"/>
      <protection/>
    </xf>
    <xf numFmtId="0" fontId="0" fillId="36" borderId="27" xfId="62" applyFont="1" applyFill="1" applyBorder="1" applyAlignment="1">
      <alignment horizontal="center" vertical="center"/>
      <protection/>
    </xf>
    <xf numFmtId="0" fontId="0" fillId="36" borderId="17" xfId="62" applyFont="1" applyFill="1" applyBorder="1" applyAlignment="1">
      <alignment horizontal="center" vertical="center" textRotation="255"/>
      <protection/>
    </xf>
    <xf numFmtId="0" fontId="0" fillId="36" borderId="21" xfId="62" applyFont="1" applyFill="1" applyBorder="1" applyAlignment="1">
      <alignment horizontal="center" vertical="center" textRotation="255"/>
      <protection/>
    </xf>
    <xf numFmtId="0" fontId="0" fillId="36" borderId="23" xfId="62" applyFont="1" applyFill="1" applyBorder="1" applyAlignment="1">
      <alignment horizontal="center" vertical="center" textRotation="255"/>
      <protection/>
    </xf>
    <xf numFmtId="0" fontId="0" fillId="2" borderId="24" xfId="0" applyNumberFormat="1" applyBorder="1" applyAlignment="1">
      <alignment horizontal="center" vertical="center" textRotation="255" wrapText="1"/>
    </xf>
    <xf numFmtId="0" fontId="0" fillId="2" borderId="20" xfId="0" applyNumberFormat="1" applyBorder="1" applyAlignment="1">
      <alignment horizontal="center" vertical="center" textRotation="255" wrapText="1"/>
    </xf>
    <xf numFmtId="0" fontId="9" fillId="36" borderId="13" xfId="62" applyFont="1" applyFill="1" applyBorder="1" applyAlignment="1">
      <alignment horizontal="left" vertical="center"/>
      <protection/>
    </xf>
    <xf numFmtId="0" fontId="9" fillId="36" borderId="18" xfId="62" applyFont="1" applyFill="1" applyBorder="1" applyAlignment="1">
      <alignment horizontal="left" vertical="center"/>
      <protection/>
    </xf>
    <xf numFmtId="0" fontId="7" fillId="0" borderId="0" xfId="62" applyFont="1" applyAlignment="1">
      <alignment horizontal="center" vertical="center"/>
      <protection/>
    </xf>
    <xf numFmtId="0" fontId="0" fillId="36" borderId="19" xfId="62" applyFont="1" applyFill="1" applyBorder="1" applyAlignment="1">
      <alignment horizontal="left" vertical="center"/>
      <protection/>
    </xf>
    <xf numFmtId="0" fontId="0" fillId="36" borderId="23" xfId="62" applyFont="1" applyFill="1" applyBorder="1" applyAlignment="1">
      <alignment horizontal="center" vertical="center" textRotation="255" wrapText="1"/>
      <protection/>
    </xf>
    <xf numFmtId="0" fontId="0" fillId="36" borderId="20" xfId="62" applyFont="1" applyFill="1" applyBorder="1" applyAlignment="1">
      <alignment horizontal="center" vertical="center" textRotation="255" wrapText="1"/>
      <protection/>
    </xf>
    <xf numFmtId="0" fontId="9" fillId="36" borderId="10" xfId="0" applyNumberFormat="1" applyFont="1" applyFill="1" applyBorder="1" applyAlignment="1">
      <alignment horizontal="left" vertical="center"/>
    </xf>
    <xf numFmtId="0" fontId="9" fillId="36" borderId="16" xfId="0" applyNumberFormat="1" applyFont="1" applyFill="1" applyBorder="1" applyAlignment="1">
      <alignment horizontal="left" vertical="center"/>
    </xf>
    <xf numFmtId="0" fontId="0" fillId="36" borderId="18" xfId="62" applyFont="1" applyFill="1" applyBorder="1" applyAlignment="1">
      <alignment horizontal="center" vertical="center" textRotation="255"/>
      <protection/>
    </xf>
    <xf numFmtId="0" fontId="0" fillId="36" borderId="17" xfId="0" applyNumberFormat="1" applyFill="1" applyBorder="1" applyAlignment="1">
      <alignment horizontal="center" vertical="center" textRotation="255"/>
    </xf>
    <xf numFmtId="0" fontId="0" fillId="36" borderId="21" xfId="0" applyNumberFormat="1" applyFill="1" applyBorder="1" applyAlignment="1">
      <alignment horizontal="center" vertical="center" textRotation="255"/>
    </xf>
    <xf numFmtId="0" fontId="8" fillId="0" borderId="0" xfId="62" applyFont="1" applyAlignment="1">
      <alignment horizontal="center" vertical="center" wrapText="1"/>
      <protection/>
    </xf>
    <xf numFmtId="0" fontId="0" fillId="0" borderId="22" xfId="61" applyFont="1" applyBorder="1" applyAlignment="1">
      <alignment horizontal="right" vertical="center"/>
      <protection/>
    </xf>
    <xf numFmtId="0" fontId="0" fillId="0" borderId="22" xfId="61" applyFont="1" applyBorder="1" applyAlignment="1">
      <alignment horizontal="right" vertical="center"/>
      <protection/>
    </xf>
    <xf numFmtId="0" fontId="9" fillId="36" borderId="10" xfId="62" applyFont="1" applyFill="1" applyBorder="1" applyAlignment="1">
      <alignment horizontal="left" vertical="center"/>
      <protection/>
    </xf>
    <xf numFmtId="0" fontId="9" fillId="36" borderId="16" xfId="62" applyFont="1" applyFill="1" applyBorder="1" applyAlignment="1">
      <alignment horizontal="left" vertical="center"/>
      <protection/>
    </xf>
    <xf numFmtId="0" fontId="0" fillId="0" borderId="22" xfId="62" applyFont="1" applyBorder="1" applyAlignment="1">
      <alignment horizontal="right" vertical="center"/>
      <protection/>
    </xf>
    <xf numFmtId="0" fontId="0" fillId="2" borderId="22" xfId="0" applyNumberFormat="1" applyBorder="1" applyAlignment="1">
      <alignment horizontal="right" vertical="center"/>
    </xf>
    <xf numFmtId="0" fontId="0" fillId="36" borderId="13" xfId="62" applyFont="1" applyFill="1" applyBorder="1" applyAlignment="1">
      <alignment horizontal="center" vertical="center" textRotation="255"/>
      <protection/>
    </xf>
    <xf numFmtId="0" fontId="0" fillId="36" borderId="12" xfId="0" applyNumberFormat="1" applyFill="1" applyBorder="1" applyAlignment="1">
      <alignment horizontal="center" vertical="center" textRotation="255"/>
    </xf>
    <xf numFmtId="0" fontId="0" fillId="36" borderId="15" xfId="0" applyNumberFormat="1" applyFill="1" applyBorder="1" applyAlignment="1">
      <alignment horizontal="center" vertical="center" textRotation="255"/>
    </xf>
    <xf numFmtId="0" fontId="14" fillId="36" borderId="10" xfId="62" applyFont="1" applyFill="1" applyBorder="1" applyAlignment="1">
      <alignment horizontal="center" vertical="center"/>
      <protection/>
    </xf>
    <xf numFmtId="0" fontId="14" fillId="36" borderId="11" xfId="62" applyFont="1" applyFill="1" applyBorder="1" applyAlignment="1">
      <alignment horizontal="center" vertical="center"/>
      <protection/>
    </xf>
    <xf numFmtId="0" fontId="14" fillId="36" borderId="16" xfId="62" applyFont="1" applyFill="1" applyBorder="1" applyAlignment="1">
      <alignment horizontal="center" vertical="center"/>
      <protection/>
    </xf>
    <xf numFmtId="0" fontId="0" fillId="36" borderId="24" xfId="0" applyNumberFormat="1" applyFill="1" applyBorder="1" applyAlignment="1">
      <alignment horizontal="center" vertical="center" textRotation="255"/>
    </xf>
    <xf numFmtId="0" fontId="9" fillId="36" borderId="19" xfId="62" applyFont="1" applyFill="1" applyBorder="1" applyAlignment="1">
      <alignment horizontal="left" vertical="center"/>
      <protection/>
    </xf>
    <xf numFmtId="0" fontId="0" fillId="36" borderId="10" xfId="0" applyNumberForma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6" xfId="0" applyNumberFormat="1" applyFill="1" applyBorder="1" applyAlignment="1">
      <alignment horizontal="center" vertical="center"/>
    </xf>
    <xf numFmtId="0" fontId="7" fillId="0" borderId="0" xfId="61" applyFont="1" applyAlignment="1">
      <alignment horizont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2" borderId="11" xfId="0" applyNumberFormat="1" applyBorder="1" applyAlignment="1">
      <alignment horizontal="center" vertical="center"/>
    </xf>
    <xf numFmtId="0" fontId="0" fillId="2" borderId="16" xfId="0" applyNumberFormat="1" applyBorder="1" applyAlignment="1">
      <alignment horizontal="center" vertical="center"/>
    </xf>
    <xf numFmtId="0" fontId="0" fillId="34" borderId="20" xfId="61" applyFont="1" applyFill="1" applyBorder="1" applyAlignment="1">
      <alignment horizontal="center" vertical="center"/>
      <protection/>
    </xf>
    <xf numFmtId="0" fontId="0" fillId="34" borderId="19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38" fontId="9" fillId="34" borderId="19" xfId="49" applyFont="1" applyFill="1" applyBorder="1" applyAlignment="1">
      <alignment horizontal="center" vertical="center"/>
    </xf>
    <xf numFmtId="0" fontId="9" fillId="34" borderId="19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right"/>
      <protection/>
    </xf>
    <xf numFmtId="0" fontId="0" fillId="0" borderId="22" xfId="61" applyFont="1" applyBorder="1" applyAlignment="1">
      <alignment horizontal="right"/>
      <protection/>
    </xf>
    <xf numFmtId="0" fontId="8" fillId="0" borderId="0" xfId="61" applyFont="1" applyAlignment="1">
      <alignment horizontal="center"/>
      <protection/>
    </xf>
    <xf numFmtId="0" fontId="0" fillId="2" borderId="22" xfId="0" applyNumberForma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標準_Book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1</xdr:row>
      <xdr:rowOff>152400</xdr:rowOff>
    </xdr:from>
    <xdr:to>
      <xdr:col>30</xdr:col>
      <xdr:colOff>800100</xdr:colOff>
      <xdr:row>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58800" y="400050"/>
          <a:ext cx="7734300" cy="1914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大科目を表示してください。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　０円　の行は、非表示にしてください。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大科目の　０円　は表示してください。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１ページになるようにしてください。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704850</xdr:colOff>
      <xdr:row>8</xdr:row>
      <xdr:rowOff>123825</xdr:rowOff>
    </xdr:from>
    <xdr:to>
      <xdr:col>18</xdr:col>
      <xdr:colOff>714375</xdr:colOff>
      <xdr:row>11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134350" y="2019300"/>
          <a:ext cx="3438525" cy="5715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基本財産は表示します。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63"/>
  <sheetViews>
    <sheetView tabSelected="1" view="pageBreakPreview" zoomScale="70" zoomScaleNormal="6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5"/>
  <cols>
    <col min="1" max="1" width="6.5" style="61" customWidth="1"/>
    <col min="2" max="2" width="3.59765625" style="61" customWidth="1"/>
    <col min="3" max="3" width="42.59765625" style="61" customWidth="1"/>
    <col min="4" max="4" width="1.59765625" style="61" customWidth="1"/>
    <col min="5" max="5" width="2.3984375" style="61" customWidth="1"/>
    <col min="6" max="6" width="14.8984375" style="61" customWidth="1"/>
    <col min="7" max="8" width="1.59765625" style="61" customWidth="1"/>
    <col min="9" max="9" width="2.59765625" style="61" customWidth="1"/>
    <col min="10" max="10" width="15" style="61" customWidth="1"/>
    <col min="11" max="12" width="1.59765625" style="61" customWidth="1"/>
    <col min="13" max="13" width="2.59765625" style="61" customWidth="1"/>
    <col min="14" max="14" width="12.59765625" style="61" customWidth="1"/>
    <col min="15" max="16" width="1.59765625" style="61" customWidth="1"/>
    <col min="17" max="17" width="2.59765625" style="61" customWidth="1"/>
    <col min="18" max="18" width="12.59765625" style="61" customWidth="1"/>
    <col min="19" max="20" width="1.59765625" style="61" customWidth="1"/>
    <col min="21" max="21" width="2.3984375" style="61" customWidth="1"/>
    <col min="22" max="22" width="12.59765625" style="61" customWidth="1"/>
    <col min="23" max="23" width="1.59765625" style="61" customWidth="1"/>
    <col min="24" max="16384" width="9" style="61" customWidth="1"/>
  </cols>
  <sheetData>
    <row r="1" ht="19.5" customHeight="1">
      <c r="A1" s="60" t="s">
        <v>169</v>
      </c>
    </row>
    <row r="2" ht="37.5" customHeight="1">
      <c r="C2" s="60"/>
    </row>
    <row r="3" spans="1:23" ht="19.5" customHeight="1">
      <c r="A3" s="90" t="s">
        <v>167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62"/>
      <c r="U3" s="62"/>
      <c r="V3" s="62"/>
      <c r="W3" s="62"/>
    </row>
    <row r="4" spans="1:23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9.5" customHeight="1">
      <c r="A5" s="90" t="s">
        <v>127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62"/>
      <c r="U5" s="62"/>
      <c r="V5" s="62"/>
      <c r="W5" s="62"/>
    </row>
    <row r="7" spans="1:23" ht="17.25">
      <c r="A7" s="91" t="s">
        <v>140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63"/>
      <c r="U7" s="63"/>
      <c r="V7" s="63"/>
      <c r="W7" s="63"/>
    </row>
    <row r="9" spans="18:23" ht="14.25">
      <c r="R9" s="92" t="s">
        <v>53</v>
      </c>
      <c r="S9" s="92"/>
      <c r="T9" s="64"/>
      <c r="U9" s="64"/>
      <c r="V9" s="64"/>
      <c r="W9" s="64"/>
    </row>
    <row r="10" spans="1:19" ht="30" customHeight="1">
      <c r="A10" s="96" t="s">
        <v>72</v>
      </c>
      <c r="B10" s="97"/>
      <c r="C10" s="98"/>
      <c r="D10" s="93" t="s">
        <v>2</v>
      </c>
      <c r="E10" s="94"/>
      <c r="F10" s="94"/>
      <c r="G10" s="95"/>
      <c r="H10" s="93" t="s">
        <v>26</v>
      </c>
      <c r="I10" s="94"/>
      <c r="J10" s="94"/>
      <c r="K10" s="95"/>
      <c r="L10" s="93" t="s">
        <v>7</v>
      </c>
      <c r="M10" s="94"/>
      <c r="N10" s="94"/>
      <c r="O10" s="95"/>
      <c r="P10" s="96" t="s">
        <v>87</v>
      </c>
      <c r="Q10" s="97"/>
      <c r="R10" s="97"/>
      <c r="S10" s="98"/>
    </row>
    <row r="11" spans="1:19" ht="30" customHeight="1">
      <c r="A11" s="102" t="s">
        <v>176</v>
      </c>
      <c r="B11" s="116" t="s">
        <v>65</v>
      </c>
      <c r="C11" s="46" t="s">
        <v>54</v>
      </c>
      <c r="D11" s="65"/>
      <c r="E11" s="66" t="str">
        <f>IF(F11&lt;0,"△"," ")</f>
        <v> </v>
      </c>
      <c r="F11" s="48">
        <f>ROUND(J11,-4)</f>
        <v>7960000</v>
      </c>
      <c r="G11" s="67"/>
      <c r="H11" s="65"/>
      <c r="I11" s="66" t="str">
        <f>IF(J11&lt;0,"△"," ")</f>
        <v> </v>
      </c>
      <c r="J11" s="49">
        <v>7960800</v>
      </c>
      <c r="K11" s="67"/>
      <c r="L11" s="68"/>
      <c r="M11" s="69" t="str">
        <f>IF(N11&lt;0,"△"," ")</f>
        <v>△</v>
      </c>
      <c r="N11" s="48">
        <f>F11-J11</f>
        <v>-800</v>
      </c>
      <c r="O11" s="70"/>
      <c r="P11" s="68"/>
      <c r="Q11" s="69" t="str">
        <f>IF(R11&lt;0,"△"," ")</f>
        <v> </v>
      </c>
      <c r="R11" s="49"/>
      <c r="S11" s="71"/>
    </row>
    <row r="12" spans="1:19" ht="30" customHeight="1" hidden="1">
      <c r="A12" s="103"/>
      <c r="B12" s="116"/>
      <c r="C12" s="46" t="s">
        <v>55</v>
      </c>
      <c r="D12" s="65"/>
      <c r="E12" s="66" t="str">
        <f aca="true" t="shared" si="0" ref="E12:E59">IF(F12&lt;0,"△"," ")</f>
        <v> </v>
      </c>
      <c r="F12" s="48">
        <f aca="true" t="shared" si="1" ref="F12:F52">ROUND(J12,-4)</f>
        <v>0</v>
      </c>
      <c r="G12" s="67"/>
      <c r="H12" s="65"/>
      <c r="I12" s="66" t="str">
        <f aca="true" t="shared" si="2" ref="I12:I54">IF(J12&lt;0,"△"," ")</f>
        <v> </v>
      </c>
      <c r="J12" s="49"/>
      <c r="K12" s="67"/>
      <c r="L12" s="68"/>
      <c r="M12" s="69" t="str">
        <f aca="true" t="shared" si="3" ref="M12:M54">IF(N12&lt;0,"△"," ")</f>
        <v> </v>
      </c>
      <c r="N12" s="48">
        <f aca="true" t="shared" si="4" ref="N12:N54">F12-J12</f>
        <v>0</v>
      </c>
      <c r="O12" s="70"/>
      <c r="P12" s="68"/>
      <c r="Q12" s="69" t="str">
        <f aca="true" t="shared" si="5" ref="Q12:Q56">IF(R12&lt;0,"△"," ")</f>
        <v> </v>
      </c>
      <c r="R12" s="49"/>
      <c r="S12" s="71"/>
    </row>
    <row r="13" spans="1:19" ht="30" customHeight="1" hidden="1">
      <c r="A13" s="103"/>
      <c r="B13" s="116"/>
      <c r="C13" s="46" t="s">
        <v>56</v>
      </c>
      <c r="D13" s="65"/>
      <c r="E13" s="66" t="str">
        <f t="shared" si="0"/>
        <v> </v>
      </c>
      <c r="F13" s="48">
        <f t="shared" si="1"/>
        <v>0</v>
      </c>
      <c r="G13" s="67"/>
      <c r="H13" s="65"/>
      <c r="I13" s="66" t="str">
        <f t="shared" si="2"/>
        <v> </v>
      </c>
      <c r="J13" s="72"/>
      <c r="K13" s="67"/>
      <c r="L13" s="68"/>
      <c r="M13" s="69" t="str">
        <f t="shared" si="3"/>
        <v> </v>
      </c>
      <c r="N13" s="48">
        <f t="shared" si="4"/>
        <v>0</v>
      </c>
      <c r="O13" s="70"/>
      <c r="P13" s="68"/>
      <c r="Q13" s="69" t="str">
        <f t="shared" si="5"/>
        <v> </v>
      </c>
      <c r="R13" s="49"/>
      <c r="S13" s="71"/>
    </row>
    <row r="14" spans="1:19" ht="30" customHeight="1" hidden="1">
      <c r="A14" s="103"/>
      <c r="B14" s="116"/>
      <c r="C14" s="46" t="s">
        <v>57</v>
      </c>
      <c r="D14" s="65"/>
      <c r="E14" s="66" t="str">
        <f t="shared" si="0"/>
        <v> </v>
      </c>
      <c r="F14" s="48">
        <f t="shared" si="1"/>
        <v>0</v>
      </c>
      <c r="G14" s="67"/>
      <c r="H14" s="65"/>
      <c r="I14" s="66" t="str">
        <f t="shared" si="2"/>
        <v> </v>
      </c>
      <c r="J14" s="49"/>
      <c r="K14" s="67"/>
      <c r="L14" s="68"/>
      <c r="M14" s="69" t="str">
        <f t="shared" si="3"/>
        <v> </v>
      </c>
      <c r="N14" s="48">
        <f t="shared" si="4"/>
        <v>0</v>
      </c>
      <c r="O14" s="70"/>
      <c r="P14" s="68"/>
      <c r="Q14" s="69" t="str">
        <f t="shared" si="5"/>
        <v> </v>
      </c>
      <c r="R14" s="49"/>
      <c r="S14" s="71"/>
    </row>
    <row r="15" spans="1:19" ht="30" customHeight="1" hidden="1">
      <c r="A15" s="103"/>
      <c r="B15" s="116"/>
      <c r="C15" s="46" t="s">
        <v>58</v>
      </c>
      <c r="D15" s="65"/>
      <c r="E15" s="66" t="str">
        <f t="shared" si="0"/>
        <v> </v>
      </c>
      <c r="F15" s="48">
        <f t="shared" si="1"/>
        <v>0</v>
      </c>
      <c r="G15" s="67"/>
      <c r="H15" s="65"/>
      <c r="I15" s="66" t="str">
        <f t="shared" si="2"/>
        <v> </v>
      </c>
      <c r="J15" s="72"/>
      <c r="K15" s="67"/>
      <c r="L15" s="68"/>
      <c r="M15" s="69" t="str">
        <f t="shared" si="3"/>
        <v> </v>
      </c>
      <c r="N15" s="48">
        <f t="shared" si="4"/>
        <v>0</v>
      </c>
      <c r="O15" s="70"/>
      <c r="P15" s="68"/>
      <c r="Q15" s="69" t="str">
        <f t="shared" si="5"/>
        <v> </v>
      </c>
      <c r="R15" s="49"/>
      <c r="S15" s="71"/>
    </row>
    <row r="16" spans="1:19" ht="30" customHeight="1" hidden="1">
      <c r="A16" s="103"/>
      <c r="B16" s="116"/>
      <c r="C16" s="55" t="s">
        <v>143</v>
      </c>
      <c r="D16" s="65"/>
      <c r="E16" s="66"/>
      <c r="F16" s="48">
        <f t="shared" si="1"/>
        <v>0</v>
      </c>
      <c r="G16" s="67"/>
      <c r="H16" s="65"/>
      <c r="I16" s="66" t="str">
        <f t="shared" si="2"/>
        <v> </v>
      </c>
      <c r="J16" s="72"/>
      <c r="K16" s="67"/>
      <c r="L16" s="68"/>
      <c r="M16" s="69"/>
      <c r="N16" s="48">
        <f t="shared" si="4"/>
        <v>0</v>
      </c>
      <c r="O16" s="70"/>
      <c r="P16" s="68"/>
      <c r="Q16" s="69"/>
      <c r="R16" s="49"/>
      <c r="S16" s="71"/>
    </row>
    <row r="17" spans="1:19" ht="30" customHeight="1" hidden="1">
      <c r="A17" s="103"/>
      <c r="B17" s="116"/>
      <c r="C17" s="46" t="s">
        <v>59</v>
      </c>
      <c r="D17" s="65"/>
      <c r="E17" s="66" t="str">
        <f t="shared" si="0"/>
        <v> </v>
      </c>
      <c r="F17" s="48">
        <f t="shared" si="1"/>
        <v>0</v>
      </c>
      <c r="G17" s="67"/>
      <c r="H17" s="65"/>
      <c r="I17" s="66" t="str">
        <f t="shared" si="2"/>
        <v> </v>
      </c>
      <c r="J17" s="72"/>
      <c r="K17" s="67"/>
      <c r="L17" s="68"/>
      <c r="M17" s="69" t="str">
        <f t="shared" si="3"/>
        <v> </v>
      </c>
      <c r="N17" s="48">
        <f t="shared" si="4"/>
        <v>0</v>
      </c>
      <c r="O17" s="70"/>
      <c r="P17" s="68"/>
      <c r="Q17" s="69" t="str">
        <f t="shared" si="5"/>
        <v> </v>
      </c>
      <c r="R17" s="49"/>
      <c r="S17" s="71"/>
    </row>
    <row r="18" spans="1:19" ht="30" customHeight="1" hidden="1">
      <c r="A18" s="103"/>
      <c r="B18" s="116"/>
      <c r="C18" s="46" t="s">
        <v>133</v>
      </c>
      <c r="D18" s="65"/>
      <c r="E18" s="66" t="str">
        <f t="shared" si="0"/>
        <v> </v>
      </c>
      <c r="F18" s="48">
        <f t="shared" si="1"/>
        <v>0</v>
      </c>
      <c r="G18" s="67"/>
      <c r="H18" s="65"/>
      <c r="I18" s="66" t="str">
        <f t="shared" si="2"/>
        <v> </v>
      </c>
      <c r="J18" s="49"/>
      <c r="K18" s="67"/>
      <c r="L18" s="68"/>
      <c r="M18" s="69" t="str">
        <f t="shared" si="3"/>
        <v> </v>
      </c>
      <c r="N18" s="48">
        <f t="shared" si="4"/>
        <v>0</v>
      </c>
      <c r="O18" s="70"/>
      <c r="P18" s="68"/>
      <c r="Q18" s="69" t="str">
        <f t="shared" si="5"/>
        <v> </v>
      </c>
      <c r="R18" s="49"/>
      <c r="S18" s="71"/>
    </row>
    <row r="19" spans="1:19" ht="30" customHeight="1">
      <c r="A19" s="103"/>
      <c r="B19" s="116"/>
      <c r="C19" s="46" t="s">
        <v>60</v>
      </c>
      <c r="D19" s="65"/>
      <c r="E19" s="66" t="str">
        <f t="shared" si="0"/>
        <v> </v>
      </c>
      <c r="F19" s="48">
        <f t="shared" si="1"/>
        <v>1450000</v>
      </c>
      <c r="G19" s="67"/>
      <c r="H19" s="65"/>
      <c r="I19" s="66" t="str">
        <f t="shared" si="2"/>
        <v> </v>
      </c>
      <c r="J19" s="72">
        <v>1451493</v>
      </c>
      <c r="K19" s="67"/>
      <c r="L19" s="68"/>
      <c r="M19" s="69" t="str">
        <f t="shared" si="3"/>
        <v>△</v>
      </c>
      <c r="N19" s="48">
        <f t="shared" si="4"/>
        <v>-1493</v>
      </c>
      <c r="O19" s="70"/>
      <c r="P19" s="68"/>
      <c r="Q19" s="69" t="str">
        <f t="shared" si="5"/>
        <v> </v>
      </c>
      <c r="R19" s="49"/>
      <c r="S19" s="71"/>
    </row>
    <row r="20" spans="1:19" ht="30" customHeight="1" hidden="1">
      <c r="A20" s="103"/>
      <c r="B20" s="116"/>
      <c r="C20" s="46" t="s">
        <v>61</v>
      </c>
      <c r="D20" s="65"/>
      <c r="E20" s="66" t="str">
        <f t="shared" si="0"/>
        <v> </v>
      </c>
      <c r="F20" s="48">
        <f t="shared" si="1"/>
        <v>0</v>
      </c>
      <c r="G20" s="67"/>
      <c r="H20" s="65"/>
      <c r="I20" s="66" t="str">
        <f t="shared" si="2"/>
        <v> </v>
      </c>
      <c r="J20" s="72"/>
      <c r="K20" s="67"/>
      <c r="L20" s="68"/>
      <c r="M20" s="69" t="str">
        <f t="shared" si="3"/>
        <v> </v>
      </c>
      <c r="N20" s="48">
        <f t="shared" si="4"/>
        <v>0</v>
      </c>
      <c r="O20" s="70"/>
      <c r="P20" s="68"/>
      <c r="Q20" s="69" t="str">
        <f t="shared" si="5"/>
        <v> </v>
      </c>
      <c r="R20" s="49"/>
      <c r="S20" s="71"/>
    </row>
    <row r="21" spans="1:19" ht="30" customHeight="1">
      <c r="A21" s="103"/>
      <c r="B21" s="116"/>
      <c r="C21" s="46" t="s">
        <v>62</v>
      </c>
      <c r="D21" s="65"/>
      <c r="E21" s="66" t="str">
        <f t="shared" si="0"/>
        <v> </v>
      </c>
      <c r="F21" s="48">
        <f t="shared" si="1"/>
        <v>0</v>
      </c>
      <c r="G21" s="67"/>
      <c r="H21" s="65"/>
      <c r="I21" s="66" t="str">
        <f t="shared" si="2"/>
        <v> </v>
      </c>
      <c r="J21" s="49">
        <v>245</v>
      </c>
      <c r="K21" s="67"/>
      <c r="L21" s="68"/>
      <c r="M21" s="69" t="str">
        <f t="shared" si="3"/>
        <v>△</v>
      </c>
      <c r="N21" s="48">
        <f t="shared" si="4"/>
        <v>-245</v>
      </c>
      <c r="O21" s="70"/>
      <c r="P21" s="68"/>
      <c r="Q21" s="69" t="str">
        <f t="shared" si="5"/>
        <v> </v>
      </c>
      <c r="R21" s="49"/>
      <c r="S21" s="71"/>
    </row>
    <row r="22" spans="1:19" ht="30" customHeight="1">
      <c r="A22" s="103"/>
      <c r="B22" s="116"/>
      <c r="C22" s="46" t="s">
        <v>63</v>
      </c>
      <c r="D22" s="65"/>
      <c r="E22" s="66" t="str">
        <f t="shared" si="0"/>
        <v> </v>
      </c>
      <c r="F22" s="48">
        <f t="shared" si="1"/>
        <v>2780000</v>
      </c>
      <c r="G22" s="67"/>
      <c r="H22" s="65"/>
      <c r="I22" s="66" t="str">
        <f t="shared" si="2"/>
        <v> </v>
      </c>
      <c r="J22" s="49">
        <v>2781282</v>
      </c>
      <c r="K22" s="67"/>
      <c r="L22" s="68"/>
      <c r="M22" s="69" t="str">
        <f aca="true" t="shared" si="6" ref="M22:M32">IF(N22&lt;0,"△"," ")</f>
        <v>△</v>
      </c>
      <c r="N22" s="48">
        <f t="shared" si="4"/>
        <v>-1282</v>
      </c>
      <c r="O22" s="70"/>
      <c r="P22" s="68"/>
      <c r="Q22" s="69" t="str">
        <f t="shared" si="5"/>
        <v> </v>
      </c>
      <c r="R22" s="49"/>
      <c r="S22" s="71"/>
    </row>
    <row r="23" spans="1:19" ht="30" customHeight="1" hidden="1">
      <c r="A23" s="103"/>
      <c r="B23" s="116"/>
      <c r="C23" s="46" t="s">
        <v>64</v>
      </c>
      <c r="D23" s="65"/>
      <c r="E23" s="66" t="str">
        <f t="shared" si="0"/>
        <v> </v>
      </c>
      <c r="F23" s="48">
        <f t="shared" si="1"/>
        <v>0</v>
      </c>
      <c r="G23" s="67"/>
      <c r="H23" s="65"/>
      <c r="I23" s="66" t="str">
        <f t="shared" si="2"/>
        <v> </v>
      </c>
      <c r="J23" s="49">
        <v>0</v>
      </c>
      <c r="K23" s="67"/>
      <c r="L23" s="68"/>
      <c r="M23" s="69" t="str">
        <f t="shared" si="6"/>
        <v> </v>
      </c>
      <c r="N23" s="48">
        <f t="shared" si="4"/>
        <v>0</v>
      </c>
      <c r="O23" s="70"/>
      <c r="P23" s="68"/>
      <c r="Q23" s="69" t="str">
        <f t="shared" si="5"/>
        <v> </v>
      </c>
      <c r="R23" s="49"/>
      <c r="S23" s="71"/>
    </row>
    <row r="24" spans="1:19" ht="30" customHeight="1">
      <c r="A24" s="103"/>
      <c r="B24" s="117"/>
      <c r="C24" s="56" t="s">
        <v>3</v>
      </c>
      <c r="D24" s="65"/>
      <c r="E24" s="66" t="str">
        <f t="shared" si="0"/>
        <v> </v>
      </c>
      <c r="F24" s="48">
        <f>SUM(F11:F23)</f>
        <v>12190000</v>
      </c>
      <c r="G24" s="67"/>
      <c r="H24" s="65"/>
      <c r="I24" s="66" t="str">
        <f t="shared" si="2"/>
        <v> </v>
      </c>
      <c r="J24" s="48">
        <f>SUM(J11:J23)</f>
        <v>12193820</v>
      </c>
      <c r="K24" s="67"/>
      <c r="L24" s="65"/>
      <c r="M24" s="66" t="str">
        <f t="shared" si="6"/>
        <v>△</v>
      </c>
      <c r="N24" s="48">
        <f t="shared" si="4"/>
        <v>-3820</v>
      </c>
      <c r="O24" s="67"/>
      <c r="P24" s="65"/>
      <c r="Q24" s="66" t="str">
        <f t="shared" si="5"/>
        <v> </v>
      </c>
      <c r="R24" s="73"/>
      <c r="S24" s="71"/>
    </row>
    <row r="25" spans="1:19" ht="30" customHeight="1">
      <c r="A25" s="103"/>
      <c r="B25" s="118" t="s">
        <v>71</v>
      </c>
      <c r="C25" s="46" t="s">
        <v>66</v>
      </c>
      <c r="D25" s="65"/>
      <c r="E25" s="66" t="str">
        <f t="shared" si="0"/>
        <v> </v>
      </c>
      <c r="F25" s="48">
        <f t="shared" si="1"/>
        <v>9970000</v>
      </c>
      <c r="G25" s="67"/>
      <c r="H25" s="65"/>
      <c r="I25" s="66" t="str">
        <f t="shared" si="2"/>
        <v> </v>
      </c>
      <c r="J25" s="49">
        <v>9965884</v>
      </c>
      <c r="K25" s="67"/>
      <c r="L25" s="68"/>
      <c r="M25" s="69" t="str">
        <f t="shared" si="6"/>
        <v> </v>
      </c>
      <c r="N25" s="48">
        <f t="shared" si="4"/>
        <v>4116</v>
      </c>
      <c r="O25" s="70"/>
      <c r="P25" s="68"/>
      <c r="Q25" s="69" t="str">
        <f t="shared" si="5"/>
        <v> </v>
      </c>
      <c r="R25" s="49"/>
      <c r="S25" s="71"/>
    </row>
    <row r="26" spans="1:19" ht="30" customHeight="1">
      <c r="A26" s="103"/>
      <c r="B26" s="103"/>
      <c r="C26" s="46" t="s">
        <v>67</v>
      </c>
      <c r="D26" s="65"/>
      <c r="E26" s="66" t="str">
        <f t="shared" si="0"/>
        <v> </v>
      </c>
      <c r="F26" s="48">
        <f t="shared" si="1"/>
        <v>1700000</v>
      </c>
      <c r="G26" s="67"/>
      <c r="H26" s="65"/>
      <c r="I26" s="66" t="str">
        <f t="shared" si="2"/>
        <v> </v>
      </c>
      <c r="J26" s="49">
        <v>1697893</v>
      </c>
      <c r="K26" s="67"/>
      <c r="L26" s="68"/>
      <c r="M26" s="69" t="str">
        <f t="shared" si="6"/>
        <v> </v>
      </c>
      <c r="N26" s="48">
        <f t="shared" si="4"/>
        <v>2107</v>
      </c>
      <c r="O26" s="70"/>
      <c r="P26" s="68"/>
      <c r="Q26" s="69" t="str">
        <f t="shared" si="5"/>
        <v> </v>
      </c>
      <c r="R26" s="49"/>
      <c r="S26" s="71"/>
    </row>
    <row r="27" spans="1:19" ht="30" customHeight="1" hidden="1">
      <c r="A27" s="103"/>
      <c r="B27" s="103"/>
      <c r="C27" s="46" t="s">
        <v>68</v>
      </c>
      <c r="D27" s="65"/>
      <c r="E27" s="66" t="str">
        <f t="shared" si="0"/>
        <v> </v>
      </c>
      <c r="F27" s="48">
        <f t="shared" si="1"/>
        <v>0</v>
      </c>
      <c r="G27" s="67"/>
      <c r="H27" s="65"/>
      <c r="I27" s="66" t="str">
        <f t="shared" si="2"/>
        <v> </v>
      </c>
      <c r="J27" s="49"/>
      <c r="K27" s="67"/>
      <c r="L27" s="68"/>
      <c r="M27" s="69" t="str">
        <f t="shared" si="6"/>
        <v> </v>
      </c>
      <c r="N27" s="48">
        <f t="shared" si="4"/>
        <v>0</v>
      </c>
      <c r="O27" s="70"/>
      <c r="P27" s="68"/>
      <c r="Q27" s="69" t="str">
        <f t="shared" si="5"/>
        <v> </v>
      </c>
      <c r="R27" s="49"/>
      <c r="S27" s="71"/>
    </row>
    <row r="28" spans="1:19" ht="30" customHeight="1" hidden="1">
      <c r="A28" s="103"/>
      <c r="B28" s="103"/>
      <c r="C28" s="46" t="s">
        <v>69</v>
      </c>
      <c r="D28" s="65"/>
      <c r="E28" s="66" t="str">
        <f t="shared" si="0"/>
        <v> </v>
      </c>
      <c r="F28" s="48">
        <f t="shared" si="1"/>
        <v>0</v>
      </c>
      <c r="G28" s="67"/>
      <c r="H28" s="65"/>
      <c r="I28" s="66" t="str">
        <f t="shared" si="2"/>
        <v> </v>
      </c>
      <c r="J28" s="49"/>
      <c r="K28" s="67"/>
      <c r="L28" s="68"/>
      <c r="M28" s="69" t="str">
        <f t="shared" si="6"/>
        <v> </v>
      </c>
      <c r="N28" s="48">
        <f t="shared" si="4"/>
        <v>0</v>
      </c>
      <c r="O28" s="70"/>
      <c r="P28" s="68"/>
      <c r="Q28" s="69" t="str">
        <f t="shared" si="5"/>
        <v> </v>
      </c>
      <c r="R28" s="49"/>
      <c r="S28" s="71"/>
    </row>
    <row r="29" spans="1:19" ht="30" customHeight="1">
      <c r="A29" s="103"/>
      <c r="B29" s="103"/>
      <c r="C29" s="46" t="s">
        <v>42</v>
      </c>
      <c r="D29" s="65"/>
      <c r="E29" s="66"/>
      <c r="F29" s="48">
        <f t="shared" si="1"/>
        <v>1160000</v>
      </c>
      <c r="G29" s="67"/>
      <c r="H29" s="65"/>
      <c r="I29" s="66"/>
      <c r="J29" s="49">
        <v>1163636</v>
      </c>
      <c r="K29" s="67"/>
      <c r="L29" s="68"/>
      <c r="M29" s="69" t="str">
        <f t="shared" si="6"/>
        <v>△</v>
      </c>
      <c r="N29" s="48">
        <f t="shared" si="4"/>
        <v>-3636</v>
      </c>
      <c r="O29" s="70"/>
      <c r="P29" s="68"/>
      <c r="Q29" s="69"/>
      <c r="R29" s="49"/>
      <c r="S29" s="71"/>
    </row>
    <row r="30" spans="1:19" ht="30" customHeight="1" hidden="1">
      <c r="A30" s="103"/>
      <c r="B30" s="103"/>
      <c r="C30" s="46" t="s">
        <v>4</v>
      </c>
      <c r="D30" s="65"/>
      <c r="E30" s="66" t="str">
        <f t="shared" si="0"/>
        <v> </v>
      </c>
      <c r="F30" s="48">
        <f t="shared" si="1"/>
        <v>0</v>
      </c>
      <c r="G30" s="67"/>
      <c r="H30" s="65"/>
      <c r="I30" s="66" t="str">
        <f t="shared" si="2"/>
        <v> </v>
      </c>
      <c r="J30" s="49"/>
      <c r="K30" s="67"/>
      <c r="L30" s="65"/>
      <c r="M30" s="66" t="str">
        <f t="shared" si="6"/>
        <v> </v>
      </c>
      <c r="N30" s="48">
        <f t="shared" si="4"/>
        <v>0</v>
      </c>
      <c r="O30" s="70"/>
      <c r="P30" s="68"/>
      <c r="Q30" s="69" t="str">
        <f t="shared" si="5"/>
        <v> </v>
      </c>
      <c r="R30" s="49"/>
      <c r="S30" s="71"/>
    </row>
    <row r="31" spans="1:19" ht="30" customHeight="1">
      <c r="A31" s="103"/>
      <c r="B31" s="104"/>
      <c r="C31" s="56" t="s">
        <v>5</v>
      </c>
      <c r="D31" s="65"/>
      <c r="E31" s="66" t="str">
        <f t="shared" si="0"/>
        <v> </v>
      </c>
      <c r="F31" s="48">
        <f>SUM(F25:F30)</f>
        <v>12830000</v>
      </c>
      <c r="G31" s="67"/>
      <c r="H31" s="65"/>
      <c r="I31" s="66" t="str">
        <f t="shared" si="2"/>
        <v> </v>
      </c>
      <c r="J31" s="48">
        <f>SUM(J25:J30)</f>
        <v>12827413</v>
      </c>
      <c r="K31" s="67"/>
      <c r="L31" s="65"/>
      <c r="M31" s="66" t="str">
        <f t="shared" si="6"/>
        <v> </v>
      </c>
      <c r="N31" s="48">
        <f t="shared" si="4"/>
        <v>2587</v>
      </c>
      <c r="O31" s="70"/>
      <c r="P31" s="68"/>
      <c r="Q31" s="69" t="str">
        <f t="shared" si="5"/>
        <v> </v>
      </c>
      <c r="R31" s="49"/>
      <c r="S31" s="71"/>
    </row>
    <row r="32" spans="1:19" ht="30" customHeight="1">
      <c r="A32" s="104"/>
      <c r="B32" s="93" t="s">
        <v>6</v>
      </c>
      <c r="C32" s="95"/>
      <c r="D32" s="65"/>
      <c r="E32" s="66" t="str">
        <f t="shared" si="0"/>
        <v>△</v>
      </c>
      <c r="F32" s="48">
        <f>F24-F31</f>
        <v>-640000</v>
      </c>
      <c r="G32" s="67"/>
      <c r="H32" s="65"/>
      <c r="I32" s="66" t="str">
        <f t="shared" si="2"/>
        <v>△</v>
      </c>
      <c r="J32" s="48">
        <f>J24-J31</f>
        <v>-633593</v>
      </c>
      <c r="K32" s="67"/>
      <c r="L32" s="65"/>
      <c r="M32" s="66" t="str">
        <f t="shared" si="6"/>
        <v>△</v>
      </c>
      <c r="N32" s="48">
        <f t="shared" si="4"/>
        <v>-6407</v>
      </c>
      <c r="O32" s="70"/>
      <c r="P32" s="68"/>
      <c r="Q32" s="69" t="str">
        <f t="shared" si="5"/>
        <v> </v>
      </c>
      <c r="R32" s="49"/>
      <c r="S32" s="71"/>
    </row>
    <row r="33" spans="1:19" ht="30" customHeight="1" hidden="1">
      <c r="A33" s="105" t="s">
        <v>172</v>
      </c>
      <c r="B33" s="102" t="s">
        <v>149</v>
      </c>
      <c r="C33" s="46" t="s">
        <v>73</v>
      </c>
      <c r="D33" s="65"/>
      <c r="E33" s="66" t="str">
        <f t="shared" si="0"/>
        <v> </v>
      </c>
      <c r="F33" s="48">
        <f t="shared" si="1"/>
        <v>0</v>
      </c>
      <c r="G33" s="67"/>
      <c r="H33" s="65"/>
      <c r="I33" s="66" t="str">
        <f t="shared" si="2"/>
        <v> </v>
      </c>
      <c r="J33" s="49"/>
      <c r="K33" s="67"/>
      <c r="L33" s="68"/>
      <c r="M33" s="69" t="str">
        <f t="shared" si="3"/>
        <v> </v>
      </c>
      <c r="N33" s="48">
        <f t="shared" si="4"/>
        <v>0</v>
      </c>
      <c r="O33" s="70"/>
      <c r="P33" s="68"/>
      <c r="Q33" s="69" t="str">
        <f t="shared" si="5"/>
        <v> </v>
      </c>
      <c r="R33" s="49"/>
      <c r="S33" s="71"/>
    </row>
    <row r="34" spans="1:19" ht="30" customHeight="1" hidden="1">
      <c r="A34" s="106"/>
      <c r="B34" s="103"/>
      <c r="C34" s="46" t="s">
        <v>74</v>
      </c>
      <c r="D34" s="65"/>
      <c r="E34" s="66" t="str">
        <f t="shared" si="0"/>
        <v> </v>
      </c>
      <c r="F34" s="48">
        <f t="shared" si="1"/>
        <v>0</v>
      </c>
      <c r="G34" s="67"/>
      <c r="H34" s="65"/>
      <c r="I34" s="66" t="str">
        <f t="shared" si="2"/>
        <v> </v>
      </c>
      <c r="J34" s="49"/>
      <c r="K34" s="67"/>
      <c r="L34" s="68"/>
      <c r="M34" s="69" t="str">
        <f t="shared" si="3"/>
        <v> </v>
      </c>
      <c r="N34" s="48">
        <f t="shared" si="4"/>
        <v>0</v>
      </c>
      <c r="O34" s="70"/>
      <c r="P34" s="68"/>
      <c r="Q34" s="69" t="str">
        <f t="shared" si="5"/>
        <v> </v>
      </c>
      <c r="R34" s="49"/>
      <c r="S34" s="71"/>
    </row>
    <row r="35" spans="1:19" ht="30" customHeight="1" hidden="1">
      <c r="A35" s="106"/>
      <c r="B35" s="103"/>
      <c r="C35" s="46" t="s">
        <v>75</v>
      </c>
      <c r="D35" s="65"/>
      <c r="E35" s="66" t="str">
        <f t="shared" si="0"/>
        <v> </v>
      </c>
      <c r="F35" s="48">
        <f t="shared" si="1"/>
        <v>0</v>
      </c>
      <c r="G35" s="67"/>
      <c r="H35" s="65"/>
      <c r="I35" s="66" t="str">
        <f t="shared" si="2"/>
        <v> </v>
      </c>
      <c r="J35" s="49"/>
      <c r="K35" s="67"/>
      <c r="L35" s="68"/>
      <c r="M35" s="69" t="str">
        <f t="shared" si="3"/>
        <v> </v>
      </c>
      <c r="N35" s="48">
        <f t="shared" si="4"/>
        <v>0</v>
      </c>
      <c r="O35" s="70"/>
      <c r="P35" s="68"/>
      <c r="Q35" s="69" t="str">
        <f t="shared" si="5"/>
        <v> </v>
      </c>
      <c r="R35" s="49"/>
      <c r="S35" s="71"/>
    </row>
    <row r="36" spans="1:19" ht="30" customHeight="1" hidden="1">
      <c r="A36" s="106"/>
      <c r="B36" s="103"/>
      <c r="C36" s="55" t="s">
        <v>138</v>
      </c>
      <c r="D36" s="65"/>
      <c r="E36" s="66"/>
      <c r="F36" s="48">
        <f t="shared" si="1"/>
        <v>0</v>
      </c>
      <c r="G36" s="67"/>
      <c r="H36" s="65"/>
      <c r="I36" s="66"/>
      <c r="J36" s="49"/>
      <c r="K36" s="67"/>
      <c r="L36" s="68"/>
      <c r="M36" s="69"/>
      <c r="N36" s="48">
        <f t="shared" si="4"/>
        <v>0</v>
      </c>
      <c r="O36" s="70"/>
      <c r="P36" s="68"/>
      <c r="Q36" s="69"/>
      <c r="R36" s="49"/>
      <c r="S36" s="71"/>
    </row>
    <row r="37" spans="1:19" ht="30" customHeight="1">
      <c r="A37" s="106"/>
      <c r="B37" s="104"/>
      <c r="C37" s="56" t="s">
        <v>25</v>
      </c>
      <c r="D37" s="65"/>
      <c r="E37" s="66" t="str">
        <f t="shared" si="0"/>
        <v> </v>
      </c>
      <c r="F37" s="48">
        <f>SUM(F33:F36)</f>
        <v>0</v>
      </c>
      <c r="G37" s="67"/>
      <c r="H37" s="65"/>
      <c r="I37" s="66" t="str">
        <f t="shared" si="2"/>
        <v> </v>
      </c>
      <c r="J37" s="48">
        <f>SUM(J33:J36)</f>
        <v>0</v>
      </c>
      <c r="K37" s="67"/>
      <c r="L37" s="65"/>
      <c r="M37" s="66" t="str">
        <f t="shared" si="3"/>
        <v> </v>
      </c>
      <c r="N37" s="48">
        <f t="shared" si="4"/>
        <v>0</v>
      </c>
      <c r="O37" s="67"/>
      <c r="P37" s="65"/>
      <c r="Q37" s="69" t="str">
        <f t="shared" si="5"/>
        <v> </v>
      </c>
      <c r="R37" s="49"/>
      <c r="S37" s="71"/>
    </row>
    <row r="38" spans="1:19" ht="30" customHeight="1" hidden="1">
      <c r="A38" s="106"/>
      <c r="B38" s="102" t="s">
        <v>150</v>
      </c>
      <c r="C38" s="46" t="s">
        <v>76</v>
      </c>
      <c r="D38" s="65"/>
      <c r="E38" s="66" t="str">
        <f t="shared" si="0"/>
        <v> </v>
      </c>
      <c r="F38" s="48">
        <f t="shared" si="1"/>
        <v>0</v>
      </c>
      <c r="G38" s="67"/>
      <c r="H38" s="65"/>
      <c r="I38" s="66" t="str">
        <f t="shared" si="2"/>
        <v> </v>
      </c>
      <c r="J38" s="49"/>
      <c r="K38" s="67"/>
      <c r="L38" s="68"/>
      <c r="M38" s="69" t="str">
        <f t="shared" si="3"/>
        <v> </v>
      </c>
      <c r="N38" s="48">
        <f t="shared" si="4"/>
        <v>0</v>
      </c>
      <c r="O38" s="70"/>
      <c r="P38" s="68"/>
      <c r="Q38" s="69" t="str">
        <f t="shared" si="5"/>
        <v> </v>
      </c>
      <c r="R38" s="49"/>
      <c r="S38" s="71"/>
    </row>
    <row r="39" spans="1:19" ht="30" customHeight="1" hidden="1">
      <c r="A39" s="106"/>
      <c r="B39" s="103"/>
      <c r="C39" s="46" t="s">
        <v>77</v>
      </c>
      <c r="D39" s="65"/>
      <c r="E39" s="66" t="str">
        <f t="shared" si="0"/>
        <v> </v>
      </c>
      <c r="F39" s="48">
        <f t="shared" si="1"/>
        <v>0</v>
      </c>
      <c r="G39" s="67"/>
      <c r="H39" s="65"/>
      <c r="I39" s="66" t="str">
        <f t="shared" si="2"/>
        <v> </v>
      </c>
      <c r="J39" s="49"/>
      <c r="K39" s="67"/>
      <c r="L39" s="68"/>
      <c r="M39" s="69" t="str">
        <f t="shared" si="3"/>
        <v> </v>
      </c>
      <c r="N39" s="48">
        <f t="shared" si="4"/>
        <v>0</v>
      </c>
      <c r="O39" s="70"/>
      <c r="P39" s="68"/>
      <c r="Q39" s="69" t="str">
        <f t="shared" si="5"/>
        <v> </v>
      </c>
      <c r="R39" s="49"/>
      <c r="S39" s="71"/>
    </row>
    <row r="40" spans="1:19" ht="30" customHeight="1">
      <c r="A40" s="106"/>
      <c r="B40" s="104"/>
      <c r="C40" s="56" t="s">
        <v>21</v>
      </c>
      <c r="D40" s="65"/>
      <c r="E40" s="66" t="str">
        <f t="shared" si="0"/>
        <v> </v>
      </c>
      <c r="F40" s="48">
        <f>SUM(F38:F39)</f>
        <v>0</v>
      </c>
      <c r="G40" s="67"/>
      <c r="H40" s="65"/>
      <c r="I40" s="66" t="str">
        <f t="shared" si="2"/>
        <v> </v>
      </c>
      <c r="J40" s="48">
        <f>SUM(J38:J39)</f>
        <v>0</v>
      </c>
      <c r="K40" s="67"/>
      <c r="L40" s="65"/>
      <c r="M40" s="66" t="str">
        <f t="shared" si="3"/>
        <v> </v>
      </c>
      <c r="N40" s="48">
        <f t="shared" si="4"/>
        <v>0</v>
      </c>
      <c r="O40" s="70"/>
      <c r="P40" s="68"/>
      <c r="Q40" s="69" t="str">
        <f t="shared" si="5"/>
        <v> </v>
      </c>
      <c r="R40" s="49"/>
      <c r="S40" s="71"/>
    </row>
    <row r="41" spans="1:19" ht="30" customHeight="1">
      <c r="A41" s="107"/>
      <c r="B41" s="93" t="s">
        <v>20</v>
      </c>
      <c r="C41" s="95"/>
      <c r="D41" s="65"/>
      <c r="E41" s="66" t="str">
        <f t="shared" si="0"/>
        <v> </v>
      </c>
      <c r="F41" s="48">
        <f>F37-F40</f>
        <v>0</v>
      </c>
      <c r="G41" s="67"/>
      <c r="H41" s="65"/>
      <c r="I41" s="66" t="str">
        <f t="shared" si="2"/>
        <v> </v>
      </c>
      <c r="J41" s="48">
        <f>J37-J40</f>
        <v>0</v>
      </c>
      <c r="K41" s="67"/>
      <c r="L41" s="65"/>
      <c r="M41" s="66" t="str">
        <f t="shared" si="3"/>
        <v> </v>
      </c>
      <c r="N41" s="48">
        <f t="shared" si="4"/>
        <v>0</v>
      </c>
      <c r="O41" s="70"/>
      <c r="P41" s="68"/>
      <c r="Q41" s="69" t="str">
        <f t="shared" si="5"/>
        <v> </v>
      </c>
      <c r="R41" s="49"/>
      <c r="S41" s="71"/>
    </row>
    <row r="42" spans="1:19" ht="30" customHeight="1" hidden="1">
      <c r="A42" s="105" t="s">
        <v>136</v>
      </c>
      <c r="B42" s="102" t="s">
        <v>151</v>
      </c>
      <c r="C42" s="46" t="s">
        <v>78</v>
      </c>
      <c r="D42" s="65"/>
      <c r="E42" s="66" t="str">
        <f t="shared" si="0"/>
        <v> </v>
      </c>
      <c r="F42" s="48">
        <f t="shared" si="1"/>
        <v>0</v>
      </c>
      <c r="G42" s="67"/>
      <c r="H42" s="65"/>
      <c r="I42" s="66" t="str">
        <f t="shared" si="2"/>
        <v> </v>
      </c>
      <c r="J42" s="49">
        <v>0</v>
      </c>
      <c r="K42" s="67"/>
      <c r="L42" s="68"/>
      <c r="M42" s="69" t="str">
        <f t="shared" si="3"/>
        <v> </v>
      </c>
      <c r="N42" s="48">
        <f t="shared" si="4"/>
        <v>0</v>
      </c>
      <c r="O42" s="70"/>
      <c r="P42" s="68"/>
      <c r="Q42" s="69" t="str">
        <f t="shared" si="5"/>
        <v> </v>
      </c>
      <c r="R42" s="49"/>
      <c r="S42" s="71"/>
    </row>
    <row r="43" spans="1:19" ht="30" customHeight="1" hidden="1">
      <c r="A43" s="119"/>
      <c r="B43" s="108"/>
      <c r="C43" s="46" t="s">
        <v>79</v>
      </c>
      <c r="D43" s="65"/>
      <c r="E43" s="66" t="str">
        <f t="shared" si="0"/>
        <v> </v>
      </c>
      <c r="F43" s="48">
        <f t="shared" si="1"/>
        <v>0</v>
      </c>
      <c r="G43" s="67"/>
      <c r="H43" s="65"/>
      <c r="I43" s="66" t="str">
        <f t="shared" si="2"/>
        <v> </v>
      </c>
      <c r="J43" s="49">
        <v>0</v>
      </c>
      <c r="K43" s="67"/>
      <c r="L43" s="68"/>
      <c r="M43" s="69" t="str">
        <f t="shared" si="3"/>
        <v> </v>
      </c>
      <c r="N43" s="48">
        <f t="shared" si="4"/>
        <v>0</v>
      </c>
      <c r="O43" s="70"/>
      <c r="P43" s="68"/>
      <c r="Q43" s="69" t="str">
        <f t="shared" si="5"/>
        <v> </v>
      </c>
      <c r="R43" s="49"/>
      <c r="S43" s="71"/>
    </row>
    <row r="44" spans="1:19" ht="30" customHeight="1" hidden="1">
      <c r="A44" s="119"/>
      <c r="B44" s="108"/>
      <c r="C44" s="46" t="s">
        <v>80</v>
      </c>
      <c r="D44" s="65"/>
      <c r="E44" s="66" t="str">
        <f t="shared" si="0"/>
        <v> </v>
      </c>
      <c r="F44" s="48">
        <f t="shared" si="1"/>
        <v>0</v>
      </c>
      <c r="G44" s="67"/>
      <c r="H44" s="65"/>
      <c r="I44" s="66" t="str">
        <f t="shared" si="2"/>
        <v> </v>
      </c>
      <c r="J44" s="49">
        <v>0</v>
      </c>
      <c r="K44" s="67"/>
      <c r="L44" s="68"/>
      <c r="M44" s="69" t="str">
        <f t="shared" si="3"/>
        <v> </v>
      </c>
      <c r="N44" s="48">
        <f t="shared" si="4"/>
        <v>0</v>
      </c>
      <c r="O44" s="70"/>
      <c r="P44" s="68"/>
      <c r="Q44" s="69" t="str">
        <f t="shared" si="5"/>
        <v> </v>
      </c>
      <c r="R44" s="49"/>
      <c r="S44" s="71"/>
    </row>
    <row r="45" spans="1:19" ht="30" customHeight="1" hidden="1">
      <c r="A45" s="119"/>
      <c r="B45" s="108"/>
      <c r="C45" s="46" t="s">
        <v>35</v>
      </c>
      <c r="D45" s="65"/>
      <c r="E45" s="66" t="str">
        <f t="shared" si="0"/>
        <v> </v>
      </c>
      <c r="F45" s="48">
        <f t="shared" si="1"/>
        <v>0</v>
      </c>
      <c r="G45" s="67"/>
      <c r="H45" s="65"/>
      <c r="I45" s="66" t="str">
        <f t="shared" si="2"/>
        <v> </v>
      </c>
      <c r="J45" s="49"/>
      <c r="K45" s="67"/>
      <c r="L45" s="68"/>
      <c r="M45" s="69" t="str">
        <f t="shared" si="3"/>
        <v> </v>
      </c>
      <c r="N45" s="48">
        <f t="shared" si="4"/>
        <v>0</v>
      </c>
      <c r="O45" s="70"/>
      <c r="P45" s="68"/>
      <c r="Q45" s="69" t="str">
        <f t="shared" si="5"/>
        <v> </v>
      </c>
      <c r="R45" s="49"/>
      <c r="S45" s="71"/>
    </row>
    <row r="46" spans="1:19" ht="30" customHeight="1" hidden="1">
      <c r="A46" s="119"/>
      <c r="B46" s="108"/>
      <c r="C46" s="46" t="s">
        <v>81</v>
      </c>
      <c r="D46" s="65"/>
      <c r="E46" s="66" t="str">
        <f t="shared" si="0"/>
        <v> </v>
      </c>
      <c r="F46" s="48">
        <f t="shared" si="1"/>
        <v>0</v>
      </c>
      <c r="G46" s="67"/>
      <c r="H46" s="65"/>
      <c r="I46" s="66" t="str">
        <f t="shared" si="2"/>
        <v> </v>
      </c>
      <c r="J46" s="49">
        <v>0</v>
      </c>
      <c r="K46" s="67"/>
      <c r="L46" s="68"/>
      <c r="M46" s="69" t="str">
        <f t="shared" si="3"/>
        <v> </v>
      </c>
      <c r="N46" s="48">
        <f t="shared" si="4"/>
        <v>0</v>
      </c>
      <c r="O46" s="70"/>
      <c r="P46" s="68"/>
      <c r="Q46" s="69" t="str">
        <f t="shared" si="5"/>
        <v> </v>
      </c>
      <c r="R46" s="49"/>
      <c r="S46" s="71"/>
    </row>
    <row r="47" spans="1:19" ht="30" customHeight="1">
      <c r="A47" s="119"/>
      <c r="B47" s="109"/>
      <c r="C47" s="56" t="s">
        <v>24</v>
      </c>
      <c r="D47" s="65"/>
      <c r="E47" s="66" t="str">
        <f t="shared" si="0"/>
        <v> </v>
      </c>
      <c r="F47" s="48">
        <f>SUM(F42:F46)</f>
        <v>0</v>
      </c>
      <c r="G47" s="67"/>
      <c r="H47" s="65"/>
      <c r="I47" s="66" t="str">
        <f t="shared" si="2"/>
        <v> </v>
      </c>
      <c r="J47" s="48">
        <f>SUM(J42:J46)</f>
        <v>0</v>
      </c>
      <c r="K47" s="67"/>
      <c r="L47" s="65"/>
      <c r="M47" s="66" t="str">
        <f t="shared" si="3"/>
        <v> </v>
      </c>
      <c r="N47" s="48">
        <f t="shared" si="4"/>
        <v>0</v>
      </c>
      <c r="O47" s="70"/>
      <c r="P47" s="68"/>
      <c r="Q47" s="69" t="str">
        <f t="shared" si="5"/>
        <v> </v>
      </c>
      <c r="R47" s="49"/>
      <c r="S47" s="71"/>
    </row>
    <row r="48" spans="1:19" ht="30" customHeight="1" hidden="1">
      <c r="A48" s="119"/>
      <c r="B48" s="102" t="s">
        <v>152</v>
      </c>
      <c r="C48" s="46" t="s">
        <v>128</v>
      </c>
      <c r="D48" s="65"/>
      <c r="E48" s="66" t="str">
        <f t="shared" si="0"/>
        <v> </v>
      </c>
      <c r="F48" s="48">
        <f t="shared" si="1"/>
        <v>0</v>
      </c>
      <c r="G48" s="67"/>
      <c r="H48" s="65"/>
      <c r="I48" s="66" t="str">
        <f t="shared" si="2"/>
        <v> </v>
      </c>
      <c r="J48" s="49"/>
      <c r="K48" s="67"/>
      <c r="L48" s="68"/>
      <c r="M48" s="69" t="str">
        <f t="shared" si="3"/>
        <v> </v>
      </c>
      <c r="N48" s="48">
        <f t="shared" si="4"/>
        <v>0</v>
      </c>
      <c r="O48" s="70"/>
      <c r="P48" s="68"/>
      <c r="Q48" s="69" t="str">
        <f t="shared" si="5"/>
        <v> </v>
      </c>
      <c r="R48" s="49"/>
      <c r="S48" s="71"/>
    </row>
    <row r="49" spans="1:19" ht="30" customHeight="1" hidden="1">
      <c r="A49" s="119"/>
      <c r="B49" s="108"/>
      <c r="C49" s="46" t="s">
        <v>82</v>
      </c>
      <c r="D49" s="65"/>
      <c r="E49" s="66" t="str">
        <f t="shared" si="0"/>
        <v> </v>
      </c>
      <c r="F49" s="48">
        <f t="shared" si="1"/>
        <v>0</v>
      </c>
      <c r="G49" s="67"/>
      <c r="H49" s="65"/>
      <c r="I49" s="66" t="str">
        <f t="shared" si="2"/>
        <v> </v>
      </c>
      <c r="J49" s="49"/>
      <c r="K49" s="67"/>
      <c r="L49" s="68"/>
      <c r="M49" s="69" t="str">
        <f t="shared" si="3"/>
        <v> </v>
      </c>
      <c r="N49" s="48">
        <f t="shared" si="4"/>
        <v>0</v>
      </c>
      <c r="O49" s="70"/>
      <c r="P49" s="68"/>
      <c r="Q49" s="69" t="str">
        <f t="shared" si="5"/>
        <v> </v>
      </c>
      <c r="R49" s="49"/>
      <c r="S49" s="71"/>
    </row>
    <row r="50" spans="1:19" ht="30" customHeight="1" hidden="1">
      <c r="A50" s="119"/>
      <c r="B50" s="108"/>
      <c r="C50" s="46" t="s">
        <v>134</v>
      </c>
      <c r="D50" s="65"/>
      <c r="E50" s="66" t="str">
        <f t="shared" si="0"/>
        <v> </v>
      </c>
      <c r="F50" s="48">
        <f t="shared" si="1"/>
        <v>0</v>
      </c>
      <c r="G50" s="67"/>
      <c r="H50" s="65"/>
      <c r="I50" s="66" t="str">
        <f t="shared" si="2"/>
        <v> </v>
      </c>
      <c r="J50" s="49"/>
      <c r="K50" s="67"/>
      <c r="L50" s="68"/>
      <c r="M50" s="69" t="str">
        <f t="shared" si="3"/>
        <v> </v>
      </c>
      <c r="N50" s="48">
        <f t="shared" si="4"/>
        <v>0</v>
      </c>
      <c r="O50" s="70"/>
      <c r="P50" s="68"/>
      <c r="Q50" s="69" t="str">
        <f t="shared" si="5"/>
        <v> </v>
      </c>
      <c r="R50" s="49"/>
      <c r="S50" s="71"/>
    </row>
    <row r="51" spans="1:19" ht="30" customHeight="1">
      <c r="A51" s="119"/>
      <c r="B51" s="108"/>
      <c r="C51" s="46" t="s">
        <v>83</v>
      </c>
      <c r="D51" s="65"/>
      <c r="E51" s="66" t="str">
        <f t="shared" si="0"/>
        <v> </v>
      </c>
      <c r="F51" s="48">
        <f t="shared" si="1"/>
        <v>90000</v>
      </c>
      <c r="G51" s="67"/>
      <c r="H51" s="65"/>
      <c r="I51" s="66" t="str">
        <f t="shared" si="2"/>
        <v> </v>
      </c>
      <c r="J51" s="49">
        <v>86400</v>
      </c>
      <c r="K51" s="67"/>
      <c r="L51" s="68"/>
      <c r="M51" s="69" t="str">
        <f t="shared" si="3"/>
        <v> </v>
      </c>
      <c r="N51" s="48">
        <f t="shared" si="4"/>
        <v>3600</v>
      </c>
      <c r="O51" s="70"/>
      <c r="P51" s="68"/>
      <c r="Q51" s="69" t="str">
        <f t="shared" si="5"/>
        <v> </v>
      </c>
      <c r="R51" s="49"/>
      <c r="S51" s="71"/>
    </row>
    <row r="52" spans="1:19" ht="30" customHeight="1" hidden="1">
      <c r="A52" s="119"/>
      <c r="B52" s="108"/>
      <c r="C52" s="46" t="s">
        <v>84</v>
      </c>
      <c r="D52" s="65"/>
      <c r="E52" s="66" t="str">
        <f t="shared" si="0"/>
        <v> </v>
      </c>
      <c r="F52" s="48">
        <f t="shared" si="1"/>
        <v>0</v>
      </c>
      <c r="G52" s="67"/>
      <c r="H52" s="65"/>
      <c r="I52" s="66" t="str">
        <f t="shared" si="2"/>
        <v> </v>
      </c>
      <c r="J52" s="49"/>
      <c r="K52" s="67"/>
      <c r="L52" s="68"/>
      <c r="M52" s="69" t="str">
        <f t="shared" si="3"/>
        <v> </v>
      </c>
      <c r="N52" s="48">
        <f t="shared" si="4"/>
        <v>0</v>
      </c>
      <c r="O52" s="70"/>
      <c r="P52" s="68"/>
      <c r="Q52" s="69" t="str">
        <f t="shared" si="5"/>
        <v> </v>
      </c>
      <c r="R52" s="49"/>
      <c r="S52" s="71"/>
    </row>
    <row r="53" spans="1:19" ht="30" customHeight="1">
      <c r="A53" s="119"/>
      <c r="B53" s="109"/>
      <c r="C53" s="56" t="s">
        <v>22</v>
      </c>
      <c r="D53" s="65"/>
      <c r="E53" s="66" t="str">
        <f t="shared" si="0"/>
        <v> </v>
      </c>
      <c r="F53" s="48">
        <f>SUM(F48:F52)</f>
        <v>90000</v>
      </c>
      <c r="G53" s="67"/>
      <c r="H53" s="65"/>
      <c r="I53" s="66" t="str">
        <f t="shared" si="2"/>
        <v> </v>
      </c>
      <c r="J53" s="48">
        <f>SUM(J48:J52)</f>
        <v>86400</v>
      </c>
      <c r="K53" s="67"/>
      <c r="L53" s="65"/>
      <c r="M53" s="66" t="str">
        <f t="shared" si="3"/>
        <v> </v>
      </c>
      <c r="N53" s="48">
        <f t="shared" si="4"/>
        <v>3600</v>
      </c>
      <c r="O53" s="70"/>
      <c r="P53" s="68"/>
      <c r="Q53" s="69" t="str">
        <f t="shared" si="5"/>
        <v> </v>
      </c>
      <c r="R53" s="49"/>
      <c r="S53" s="71"/>
    </row>
    <row r="54" spans="1:19" ht="30" customHeight="1">
      <c r="A54" s="120"/>
      <c r="B54" s="93" t="s">
        <v>23</v>
      </c>
      <c r="C54" s="95"/>
      <c r="D54" s="65"/>
      <c r="E54" s="66" t="str">
        <f t="shared" si="0"/>
        <v>△</v>
      </c>
      <c r="F54" s="48">
        <f>F47-F53</f>
        <v>-90000</v>
      </c>
      <c r="G54" s="67"/>
      <c r="H54" s="65"/>
      <c r="I54" s="66" t="str">
        <f t="shared" si="2"/>
        <v>△</v>
      </c>
      <c r="J54" s="48">
        <f>J47-J53</f>
        <v>-86400</v>
      </c>
      <c r="K54" s="67"/>
      <c r="L54" s="65"/>
      <c r="M54" s="66" t="str">
        <f t="shared" si="3"/>
        <v>△</v>
      </c>
      <c r="N54" s="48">
        <f t="shared" si="4"/>
        <v>-3600</v>
      </c>
      <c r="O54" s="70"/>
      <c r="P54" s="68"/>
      <c r="Q54" s="69" t="str">
        <f t="shared" si="5"/>
        <v> </v>
      </c>
      <c r="R54" s="49"/>
      <c r="S54" s="71"/>
    </row>
    <row r="55" spans="1:19" ht="30" customHeight="1">
      <c r="A55" s="99" t="s">
        <v>86</v>
      </c>
      <c r="B55" s="100"/>
      <c r="C55" s="101"/>
      <c r="D55" s="65"/>
      <c r="E55" s="66" t="str">
        <f t="shared" si="0"/>
        <v> </v>
      </c>
      <c r="F55" s="48">
        <v>0</v>
      </c>
      <c r="G55" s="67"/>
      <c r="H55" s="110"/>
      <c r="I55" s="111"/>
      <c r="J55" s="111"/>
      <c r="K55" s="112"/>
      <c r="L55" s="113"/>
      <c r="M55" s="114"/>
      <c r="N55" s="114"/>
      <c r="O55" s="115"/>
      <c r="P55" s="68"/>
      <c r="Q55" s="69" t="str">
        <f t="shared" si="5"/>
        <v> </v>
      </c>
      <c r="R55" s="49"/>
      <c r="S55" s="71"/>
    </row>
    <row r="56" spans="1:19" ht="30" customHeight="1">
      <c r="A56" s="99" t="s">
        <v>85</v>
      </c>
      <c r="B56" s="100"/>
      <c r="C56" s="101"/>
      <c r="D56" s="65"/>
      <c r="E56" s="66" t="str">
        <f t="shared" si="0"/>
        <v>△</v>
      </c>
      <c r="F56" s="48">
        <f>F32+F41+F54-F55</f>
        <v>-730000</v>
      </c>
      <c r="G56" s="67"/>
      <c r="H56" s="65"/>
      <c r="I56" s="66" t="str">
        <f>IF(J56&lt;0,"△"," ")</f>
        <v>△</v>
      </c>
      <c r="J56" s="48">
        <f>J32+J41+J54-J55</f>
        <v>-719993</v>
      </c>
      <c r="K56" s="67"/>
      <c r="L56" s="65"/>
      <c r="M56" s="66" t="str">
        <f>IF(N56&lt;0,"△"," ")</f>
        <v>△</v>
      </c>
      <c r="N56" s="48">
        <f>F56-J56</f>
        <v>-10007</v>
      </c>
      <c r="O56" s="70"/>
      <c r="P56" s="68"/>
      <c r="Q56" s="69" t="str">
        <f t="shared" si="5"/>
        <v> </v>
      </c>
      <c r="R56" s="49"/>
      <c r="S56" s="71"/>
    </row>
    <row r="57" spans="4:18" ht="30" customHeight="1">
      <c r="D57" s="74"/>
      <c r="E57" s="74"/>
      <c r="F57" s="75"/>
      <c r="G57" s="74"/>
      <c r="H57" s="74"/>
      <c r="I57" s="74"/>
      <c r="J57" s="75"/>
      <c r="K57" s="74"/>
      <c r="N57" s="74"/>
      <c r="R57" s="76"/>
    </row>
    <row r="58" spans="1:19" ht="30" customHeight="1">
      <c r="A58" s="99" t="s">
        <v>32</v>
      </c>
      <c r="B58" s="100"/>
      <c r="C58" s="101"/>
      <c r="D58" s="65"/>
      <c r="E58" s="66" t="str">
        <f t="shared" si="0"/>
        <v> </v>
      </c>
      <c r="F58" s="48">
        <f>J58</f>
        <v>2886023</v>
      </c>
      <c r="G58" s="67"/>
      <c r="H58" s="65"/>
      <c r="I58" s="66" t="str">
        <f>IF(J58&lt;0,"△"," ")</f>
        <v> </v>
      </c>
      <c r="J58" s="49">
        <v>2886023</v>
      </c>
      <c r="K58" s="67"/>
      <c r="L58" s="68"/>
      <c r="M58" s="69" t="str">
        <f>IF(N58&lt;0,"△"," ")</f>
        <v> </v>
      </c>
      <c r="N58" s="48">
        <f>F58-J58</f>
        <v>0</v>
      </c>
      <c r="O58" s="70"/>
      <c r="P58" s="68"/>
      <c r="Q58" s="69" t="str">
        <f>IF(R58&lt;0,"△"," ")</f>
        <v> </v>
      </c>
      <c r="R58" s="49"/>
      <c r="S58" s="71"/>
    </row>
    <row r="59" spans="1:19" ht="30" customHeight="1">
      <c r="A59" s="99" t="s">
        <v>33</v>
      </c>
      <c r="B59" s="100"/>
      <c r="C59" s="101"/>
      <c r="D59" s="65"/>
      <c r="E59" s="66" t="str">
        <f t="shared" si="0"/>
        <v> </v>
      </c>
      <c r="F59" s="48">
        <f>F56+F58</f>
        <v>2156023</v>
      </c>
      <c r="G59" s="67"/>
      <c r="H59" s="65"/>
      <c r="I59" s="66" t="str">
        <f>IF(J59&lt;0,"△"," ")</f>
        <v> </v>
      </c>
      <c r="J59" s="48">
        <f>SUM(J56,J58)</f>
        <v>2166030</v>
      </c>
      <c r="K59" s="67"/>
      <c r="L59" s="68"/>
      <c r="M59" s="69" t="str">
        <f>IF(N59&lt;0,"△"," ")</f>
        <v>△</v>
      </c>
      <c r="N59" s="48">
        <f>SUM(N56,N58)</f>
        <v>-10007</v>
      </c>
      <c r="O59" s="70"/>
      <c r="P59" s="68"/>
      <c r="Q59" s="69" t="str">
        <f>IF(R59&lt;0,"△"," ")</f>
        <v> </v>
      </c>
      <c r="R59" s="49"/>
      <c r="S59" s="71"/>
    </row>
    <row r="60" ht="30" customHeight="1"/>
    <row r="61" spans="10:12" ht="19.5" customHeight="1">
      <c r="J61" s="84">
        <f>'貸借'!D14-'貸借'!D22</f>
        <v>2166030</v>
      </c>
      <c r="L61" s="61" t="s">
        <v>157</v>
      </c>
    </row>
    <row r="62" ht="19.5" customHeight="1"/>
    <row r="63" spans="10:12" ht="14.25">
      <c r="J63" s="85">
        <f>J59-J61</f>
        <v>0</v>
      </c>
      <c r="L63" s="61" t="s">
        <v>157</v>
      </c>
    </row>
  </sheetData>
  <sheetProtection/>
  <mergeCells count="27">
    <mergeCell ref="H55:K55"/>
    <mergeCell ref="L55:O55"/>
    <mergeCell ref="A55:C55"/>
    <mergeCell ref="B11:B24"/>
    <mergeCell ref="B25:B31"/>
    <mergeCell ref="A11:A32"/>
    <mergeCell ref="B32:C32"/>
    <mergeCell ref="A42:A54"/>
    <mergeCell ref="A56:C56"/>
    <mergeCell ref="A59:C59"/>
    <mergeCell ref="B33:B37"/>
    <mergeCell ref="B38:B40"/>
    <mergeCell ref="B41:C41"/>
    <mergeCell ref="A33:A41"/>
    <mergeCell ref="A58:C58"/>
    <mergeCell ref="B42:B47"/>
    <mergeCell ref="B48:B53"/>
    <mergeCell ref="B54:C54"/>
    <mergeCell ref="A3:S3"/>
    <mergeCell ref="A7:S7"/>
    <mergeCell ref="R9:S9"/>
    <mergeCell ref="L10:O10"/>
    <mergeCell ref="P10:S10"/>
    <mergeCell ref="D10:G10"/>
    <mergeCell ref="H10:K10"/>
    <mergeCell ref="A10:C10"/>
    <mergeCell ref="A5:S5"/>
  </mergeCells>
  <printOptions horizontalCentered="1"/>
  <pageMargins left="0.7874015748031497" right="0.31496062992125984" top="0.7480314960629921" bottom="0.7480314960629921" header="0.5118110236220472" footer="0.5118110236220472"/>
  <pageSetup blackAndWhite="1"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71"/>
  <sheetViews>
    <sheetView view="pageBreakPreview" zoomScale="90" zoomScaleNormal="80" zoomScaleSheetLayoutView="9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5"/>
  <cols>
    <col min="1" max="1" width="6.5" style="44" customWidth="1"/>
    <col min="2" max="2" width="3.59765625" style="44" customWidth="1"/>
    <col min="3" max="3" width="50" style="44" customWidth="1"/>
    <col min="4" max="4" width="1.59765625" style="44" customWidth="1"/>
    <col min="5" max="5" width="2.59765625" style="44" customWidth="1"/>
    <col min="6" max="6" width="36.19921875" style="44" customWidth="1"/>
    <col min="7" max="7" width="1.59765625" style="44" customWidth="1"/>
    <col min="8" max="8" width="1.59765625" style="44" hidden="1" customWidth="1"/>
    <col min="9" max="9" width="2.59765625" style="44" hidden="1" customWidth="1"/>
    <col min="10" max="10" width="15" style="44" hidden="1" customWidth="1"/>
    <col min="11" max="12" width="1.59765625" style="44" hidden="1" customWidth="1"/>
    <col min="13" max="13" width="2.59765625" style="44" hidden="1" customWidth="1"/>
    <col min="14" max="14" width="13.8984375" style="44" hidden="1" customWidth="1"/>
    <col min="15" max="15" width="1.59765625" style="44" hidden="1" customWidth="1"/>
    <col min="16" max="19" width="9" style="44" customWidth="1"/>
    <col min="20" max="20" width="1.59765625" style="44" customWidth="1"/>
    <col min="21" max="21" width="2.3984375" style="44" customWidth="1"/>
    <col min="22" max="22" width="12.59765625" style="44" customWidth="1"/>
    <col min="23" max="16384" width="9" style="44" customWidth="1"/>
  </cols>
  <sheetData>
    <row r="1" ht="20.25" customHeight="1">
      <c r="A1" s="43" t="s">
        <v>170</v>
      </c>
    </row>
    <row r="2" ht="24" customHeight="1"/>
    <row r="3" spans="1:15" ht="18.75" customHeight="1">
      <c r="A3" s="123" t="s">
        <v>168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9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9.5" customHeight="1">
      <c r="A5" s="123" t="s">
        <v>34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7" spans="1:15" ht="17.25">
      <c r="A7" s="132" t="s">
        <v>140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9" spans="6:15" ht="14.25">
      <c r="F9" s="137" t="s">
        <v>155</v>
      </c>
      <c r="G9" s="138"/>
      <c r="N9" s="133" t="s">
        <v>153</v>
      </c>
      <c r="O9" s="134"/>
    </row>
    <row r="10" spans="1:15" ht="30" customHeight="1">
      <c r="A10" s="96" t="s">
        <v>90</v>
      </c>
      <c r="B10" s="97"/>
      <c r="C10" s="98"/>
      <c r="D10" s="142" t="s">
        <v>8</v>
      </c>
      <c r="E10" s="143"/>
      <c r="F10" s="143"/>
      <c r="G10" s="144"/>
      <c r="H10" s="96" t="s">
        <v>100</v>
      </c>
      <c r="I10" s="97"/>
      <c r="J10" s="97"/>
      <c r="K10" s="98"/>
      <c r="L10" s="93" t="s">
        <v>1</v>
      </c>
      <c r="M10" s="94"/>
      <c r="N10" s="94"/>
      <c r="O10" s="95"/>
    </row>
    <row r="11" spans="1:15" ht="30" customHeight="1">
      <c r="A11" s="102" t="s">
        <v>175</v>
      </c>
      <c r="B11" s="102" t="s">
        <v>171</v>
      </c>
      <c r="C11" s="46" t="s">
        <v>91</v>
      </c>
      <c r="D11" s="80"/>
      <c r="E11" s="81" t="str">
        <f>IF(F11&lt;0,"△"," ")</f>
        <v> </v>
      </c>
      <c r="F11" s="82">
        <v>7960800</v>
      </c>
      <c r="G11" s="83"/>
      <c r="H11" s="51"/>
      <c r="I11" s="52" t="str">
        <f>IF(J11&lt;0,"△"," ")</f>
        <v> </v>
      </c>
      <c r="J11" s="53"/>
      <c r="K11" s="54"/>
      <c r="L11" s="47"/>
      <c r="M11" s="48" t="str">
        <f>IF(N11&lt;0,"△"," ")</f>
        <v> </v>
      </c>
      <c r="N11" s="48">
        <f aca="true" t="shared" si="0" ref="N11:N56">F11-J11</f>
        <v>7960800</v>
      </c>
      <c r="O11" s="50"/>
    </row>
    <row r="12" spans="1:15" ht="30" customHeight="1" hidden="1">
      <c r="A12" s="103"/>
      <c r="B12" s="103"/>
      <c r="C12" s="46" t="s">
        <v>92</v>
      </c>
      <c r="D12" s="80"/>
      <c r="E12" s="81" t="str">
        <f aca="true" t="shared" si="1" ref="E12:E69">IF(F12&lt;0,"△"," ")</f>
        <v> </v>
      </c>
      <c r="F12" s="82">
        <v>0</v>
      </c>
      <c r="G12" s="83"/>
      <c r="H12" s="51"/>
      <c r="I12" s="52" t="str">
        <f aca="true" t="shared" si="2" ref="I12:I69">IF(J12&lt;0,"△"," ")</f>
        <v> </v>
      </c>
      <c r="J12" s="53"/>
      <c r="K12" s="54"/>
      <c r="L12" s="47"/>
      <c r="M12" s="48" t="str">
        <f aca="true" t="shared" si="3" ref="M12:M69">IF(N12&lt;0,"△"," ")</f>
        <v> </v>
      </c>
      <c r="N12" s="48">
        <f t="shared" si="0"/>
        <v>0</v>
      </c>
      <c r="O12" s="50"/>
    </row>
    <row r="13" spans="1:15" ht="30" customHeight="1" hidden="1">
      <c r="A13" s="103"/>
      <c r="B13" s="103"/>
      <c r="C13" s="46" t="s">
        <v>93</v>
      </c>
      <c r="D13" s="80"/>
      <c r="E13" s="81" t="str">
        <f t="shared" si="1"/>
        <v> </v>
      </c>
      <c r="F13" s="82">
        <v>0</v>
      </c>
      <c r="G13" s="83"/>
      <c r="H13" s="51"/>
      <c r="I13" s="52" t="str">
        <f t="shared" si="2"/>
        <v> </v>
      </c>
      <c r="J13" s="53"/>
      <c r="K13" s="54"/>
      <c r="L13" s="47"/>
      <c r="M13" s="48" t="str">
        <f t="shared" si="3"/>
        <v> </v>
      </c>
      <c r="N13" s="48">
        <f t="shared" si="0"/>
        <v>0</v>
      </c>
      <c r="O13" s="50"/>
    </row>
    <row r="14" spans="1:15" ht="30" customHeight="1" hidden="1">
      <c r="A14" s="103"/>
      <c r="B14" s="103"/>
      <c r="C14" s="46" t="s">
        <v>94</v>
      </c>
      <c r="D14" s="80"/>
      <c r="E14" s="81" t="str">
        <f t="shared" si="1"/>
        <v> </v>
      </c>
      <c r="F14" s="82">
        <v>0</v>
      </c>
      <c r="G14" s="83"/>
      <c r="H14" s="51"/>
      <c r="I14" s="52" t="str">
        <f t="shared" si="2"/>
        <v> </v>
      </c>
      <c r="J14" s="53"/>
      <c r="K14" s="54"/>
      <c r="L14" s="47"/>
      <c r="M14" s="48" t="str">
        <f t="shared" si="3"/>
        <v> </v>
      </c>
      <c r="N14" s="48">
        <f t="shared" si="0"/>
        <v>0</v>
      </c>
      <c r="O14" s="50"/>
    </row>
    <row r="15" spans="1:15" ht="30" customHeight="1" hidden="1">
      <c r="A15" s="103"/>
      <c r="B15" s="103"/>
      <c r="C15" s="46" t="s">
        <v>95</v>
      </c>
      <c r="D15" s="80"/>
      <c r="E15" s="81" t="str">
        <f t="shared" si="1"/>
        <v> </v>
      </c>
      <c r="F15" s="82">
        <v>0</v>
      </c>
      <c r="G15" s="83"/>
      <c r="H15" s="51"/>
      <c r="I15" s="52" t="str">
        <f t="shared" si="2"/>
        <v> </v>
      </c>
      <c r="J15" s="53"/>
      <c r="K15" s="54"/>
      <c r="L15" s="47"/>
      <c r="M15" s="48" t="str">
        <f t="shared" si="3"/>
        <v> </v>
      </c>
      <c r="N15" s="48">
        <f t="shared" si="0"/>
        <v>0</v>
      </c>
      <c r="O15" s="50"/>
    </row>
    <row r="16" spans="1:15" ht="30" customHeight="1" hidden="1">
      <c r="A16" s="103"/>
      <c r="B16" s="103"/>
      <c r="C16" s="55" t="s">
        <v>142</v>
      </c>
      <c r="D16" s="80"/>
      <c r="E16" s="81" t="str">
        <f t="shared" si="1"/>
        <v> </v>
      </c>
      <c r="F16" s="82">
        <v>0</v>
      </c>
      <c r="G16" s="83"/>
      <c r="H16" s="51"/>
      <c r="I16" s="52" t="str">
        <f t="shared" si="2"/>
        <v> </v>
      </c>
      <c r="J16" s="53"/>
      <c r="K16" s="54"/>
      <c r="L16" s="47"/>
      <c r="M16" s="48" t="str">
        <f t="shared" si="3"/>
        <v> </v>
      </c>
      <c r="N16" s="48">
        <f t="shared" si="0"/>
        <v>0</v>
      </c>
      <c r="O16" s="50"/>
    </row>
    <row r="17" spans="1:15" ht="30" customHeight="1" hidden="1">
      <c r="A17" s="103"/>
      <c r="B17" s="103"/>
      <c r="C17" s="46" t="s">
        <v>96</v>
      </c>
      <c r="D17" s="80"/>
      <c r="E17" s="81" t="str">
        <f t="shared" si="1"/>
        <v> </v>
      </c>
      <c r="F17" s="82">
        <v>0</v>
      </c>
      <c r="G17" s="83"/>
      <c r="H17" s="51"/>
      <c r="I17" s="52" t="str">
        <f t="shared" si="2"/>
        <v> </v>
      </c>
      <c r="J17" s="53"/>
      <c r="K17" s="54"/>
      <c r="L17" s="47"/>
      <c r="M17" s="48" t="str">
        <f t="shared" si="3"/>
        <v> </v>
      </c>
      <c r="N17" s="48">
        <f t="shared" si="0"/>
        <v>0</v>
      </c>
      <c r="O17" s="50"/>
    </row>
    <row r="18" spans="1:15" ht="30" customHeight="1" hidden="1">
      <c r="A18" s="103"/>
      <c r="B18" s="103"/>
      <c r="C18" s="46" t="s">
        <v>125</v>
      </c>
      <c r="D18" s="80"/>
      <c r="E18" s="81" t="str">
        <f t="shared" si="1"/>
        <v> </v>
      </c>
      <c r="F18" s="82">
        <v>0</v>
      </c>
      <c r="G18" s="83"/>
      <c r="H18" s="51"/>
      <c r="I18" s="52" t="str">
        <f t="shared" si="2"/>
        <v> </v>
      </c>
      <c r="J18" s="53"/>
      <c r="K18" s="54"/>
      <c r="L18" s="47"/>
      <c r="M18" s="48" t="str">
        <f t="shared" si="3"/>
        <v> </v>
      </c>
      <c r="N18" s="48">
        <f t="shared" si="0"/>
        <v>0</v>
      </c>
      <c r="O18" s="50"/>
    </row>
    <row r="19" spans="1:15" ht="30" customHeight="1">
      <c r="A19" s="103"/>
      <c r="B19" s="103"/>
      <c r="C19" s="46" t="s">
        <v>97</v>
      </c>
      <c r="D19" s="80"/>
      <c r="E19" s="81" t="str">
        <f t="shared" si="1"/>
        <v> </v>
      </c>
      <c r="F19" s="82">
        <v>1451493</v>
      </c>
      <c r="G19" s="83"/>
      <c r="H19" s="51"/>
      <c r="I19" s="52" t="str">
        <f t="shared" si="2"/>
        <v> </v>
      </c>
      <c r="J19" s="53"/>
      <c r="K19" s="54"/>
      <c r="L19" s="47"/>
      <c r="M19" s="48" t="str">
        <f t="shared" si="3"/>
        <v> </v>
      </c>
      <c r="N19" s="48">
        <f t="shared" si="0"/>
        <v>1451493</v>
      </c>
      <c r="O19" s="50"/>
    </row>
    <row r="20" spans="1:15" ht="30" customHeight="1" hidden="1">
      <c r="A20" s="103"/>
      <c r="B20" s="103"/>
      <c r="C20" s="46" t="s">
        <v>101</v>
      </c>
      <c r="D20" s="80"/>
      <c r="E20" s="81" t="str">
        <f t="shared" si="1"/>
        <v> </v>
      </c>
      <c r="F20" s="82">
        <v>0</v>
      </c>
      <c r="G20" s="83"/>
      <c r="H20" s="51"/>
      <c r="I20" s="52" t="str">
        <f t="shared" si="2"/>
        <v> </v>
      </c>
      <c r="J20" s="53"/>
      <c r="K20" s="54"/>
      <c r="L20" s="47"/>
      <c r="M20" s="48" t="str">
        <f t="shared" si="3"/>
        <v> </v>
      </c>
      <c r="N20" s="48">
        <f t="shared" si="0"/>
        <v>0</v>
      </c>
      <c r="O20" s="50"/>
    </row>
    <row r="21" spans="1:15" ht="30" customHeight="1" hidden="1">
      <c r="A21" s="103"/>
      <c r="B21" s="103"/>
      <c r="C21" s="46" t="s">
        <v>102</v>
      </c>
      <c r="D21" s="80"/>
      <c r="E21" s="81" t="str">
        <f t="shared" si="1"/>
        <v> </v>
      </c>
      <c r="F21" s="82">
        <v>0</v>
      </c>
      <c r="G21" s="83"/>
      <c r="H21" s="51"/>
      <c r="I21" s="52" t="str">
        <f t="shared" si="2"/>
        <v> </v>
      </c>
      <c r="J21" s="53"/>
      <c r="K21" s="54"/>
      <c r="L21" s="47"/>
      <c r="M21" s="48" t="str">
        <f t="shared" si="3"/>
        <v> </v>
      </c>
      <c r="N21" s="48">
        <f t="shared" si="0"/>
        <v>0</v>
      </c>
      <c r="O21" s="50"/>
    </row>
    <row r="22" spans="1:15" ht="30" customHeight="1" hidden="1">
      <c r="A22" s="103"/>
      <c r="B22" s="103"/>
      <c r="C22" s="55" t="s">
        <v>139</v>
      </c>
      <c r="D22" s="80"/>
      <c r="E22" s="81" t="str">
        <f t="shared" si="1"/>
        <v> </v>
      </c>
      <c r="F22" s="82">
        <v>0</v>
      </c>
      <c r="G22" s="83"/>
      <c r="H22" s="51"/>
      <c r="I22" s="52" t="str">
        <f t="shared" si="2"/>
        <v> </v>
      </c>
      <c r="J22" s="53"/>
      <c r="K22" s="54"/>
      <c r="L22" s="47"/>
      <c r="M22" s="48" t="str">
        <f t="shared" si="3"/>
        <v> </v>
      </c>
      <c r="N22" s="48">
        <f t="shared" si="0"/>
        <v>0</v>
      </c>
      <c r="O22" s="50"/>
    </row>
    <row r="23" spans="1:15" ht="30" customHeight="1">
      <c r="A23" s="103"/>
      <c r="B23" s="104"/>
      <c r="C23" s="56" t="s">
        <v>9</v>
      </c>
      <c r="D23" s="80"/>
      <c r="E23" s="81" t="str">
        <f t="shared" si="1"/>
        <v> </v>
      </c>
      <c r="F23" s="81">
        <f>SUM(F11:F22)</f>
        <v>9412293</v>
      </c>
      <c r="G23" s="83"/>
      <c r="H23" s="47"/>
      <c r="I23" s="48" t="str">
        <f t="shared" si="2"/>
        <v> </v>
      </c>
      <c r="J23" s="48">
        <f>SUM(J11:J22)</f>
        <v>0</v>
      </c>
      <c r="K23" s="50"/>
      <c r="L23" s="47"/>
      <c r="M23" s="48" t="str">
        <f t="shared" si="3"/>
        <v> </v>
      </c>
      <c r="N23" s="48">
        <f t="shared" si="0"/>
        <v>9412293</v>
      </c>
      <c r="O23" s="50"/>
    </row>
    <row r="24" spans="1:15" ht="30" customHeight="1">
      <c r="A24" s="103"/>
      <c r="B24" s="139" t="s">
        <v>89</v>
      </c>
      <c r="C24" s="46" t="s">
        <v>98</v>
      </c>
      <c r="D24" s="80"/>
      <c r="E24" s="81" t="str">
        <f t="shared" si="1"/>
        <v> </v>
      </c>
      <c r="F24" s="82">
        <v>9965884</v>
      </c>
      <c r="G24" s="83"/>
      <c r="H24" s="51"/>
      <c r="I24" s="52" t="str">
        <f t="shared" si="2"/>
        <v> </v>
      </c>
      <c r="J24" s="53"/>
      <c r="K24" s="54"/>
      <c r="L24" s="47"/>
      <c r="M24" s="48" t="str">
        <f t="shared" si="3"/>
        <v> </v>
      </c>
      <c r="N24" s="48">
        <f t="shared" si="0"/>
        <v>9965884</v>
      </c>
      <c r="O24" s="50"/>
    </row>
    <row r="25" spans="1:15" ht="30" customHeight="1">
      <c r="A25" s="103"/>
      <c r="B25" s="140"/>
      <c r="C25" s="46" t="s">
        <v>99</v>
      </c>
      <c r="D25" s="80"/>
      <c r="E25" s="81" t="str">
        <f t="shared" si="1"/>
        <v> </v>
      </c>
      <c r="F25" s="82">
        <v>1697893</v>
      </c>
      <c r="G25" s="83"/>
      <c r="H25" s="51"/>
      <c r="I25" s="52" t="str">
        <f t="shared" si="2"/>
        <v> </v>
      </c>
      <c r="J25" s="53"/>
      <c r="K25" s="54"/>
      <c r="L25" s="47"/>
      <c r="M25" s="48" t="str">
        <f t="shared" si="3"/>
        <v> </v>
      </c>
      <c r="N25" s="48">
        <f t="shared" si="0"/>
        <v>1697893</v>
      </c>
      <c r="O25" s="50"/>
    </row>
    <row r="26" spans="1:15" ht="30" customHeight="1" hidden="1">
      <c r="A26" s="103"/>
      <c r="B26" s="140"/>
      <c r="C26" s="46" t="s">
        <v>88</v>
      </c>
      <c r="D26" s="80"/>
      <c r="E26" s="81" t="str">
        <f t="shared" si="1"/>
        <v> </v>
      </c>
      <c r="F26" s="82"/>
      <c r="G26" s="83"/>
      <c r="H26" s="51"/>
      <c r="I26" s="52" t="str">
        <f t="shared" si="2"/>
        <v> </v>
      </c>
      <c r="J26" s="53"/>
      <c r="K26" s="54"/>
      <c r="L26" s="47"/>
      <c r="M26" s="48" t="str">
        <f t="shared" si="3"/>
        <v> </v>
      </c>
      <c r="N26" s="48">
        <f t="shared" si="0"/>
        <v>0</v>
      </c>
      <c r="O26" s="50"/>
    </row>
    <row r="27" spans="1:15" ht="30" customHeight="1">
      <c r="A27" s="103"/>
      <c r="B27" s="140"/>
      <c r="C27" s="46" t="s">
        <v>103</v>
      </c>
      <c r="D27" s="80"/>
      <c r="E27" s="81" t="str">
        <f t="shared" si="1"/>
        <v> </v>
      </c>
      <c r="F27" s="82">
        <v>49763</v>
      </c>
      <c r="G27" s="83"/>
      <c r="H27" s="51"/>
      <c r="I27" s="52" t="str">
        <f t="shared" si="2"/>
        <v> </v>
      </c>
      <c r="J27" s="53"/>
      <c r="K27" s="54"/>
      <c r="L27" s="47"/>
      <c r="M27" s="48" t="str">
        <f t="shared" si="3"/>
        <v> </v>
      </c>
      <c r="N27" s="48">
        <f t="shared" si="0"/>
        <v>49763</v>
      </c>
      <c r="O27" s="50"/>
    </row>
    <row r="28" spans="1:15" ht="30" customHeight="1" hidden="1">
      <c r="A28" s="103"/>
      <c r="B28" s="140"/>
      <c r="C28" s="46" t="s">
        <v>104</v>
      </c>
      <c r="D28" s="80"/>
      <c r="E28" s="81" t="str">
        <f t="shared" si="1"/>
        <v> </v>
      </c>
      <c r="F28" s="82">
        <v>0</v>
      </c>
      <c r="G28" s="83"/>
      <c r="H28" s="51"/>
      <c r="I28" s="52" t="str">
        <f t="shared" si="2"/>
        <v> </v>
      </c>
      <c r="J28" s="53"/>
      <c r="K28" s="54"/>
      <c r="L28" s="47"/>
      <c r="M28" s="48" t="str">
        <f t="shared" si="3"/>
        <v> </v>
      </c>
      <c r="N28" s="48">
        <f t="shared" si="0"/>
        <v>0</v>
      </c>
      <c r="O28" s="50"/>
    </row>
    <row r="29" spans="1:15" ht="30" customHeight="1">
      <c r="A29" s="103"/>
      <c r="B29" s="140"/>
      <c r="C29" s="46" t="s">
        <v>105</v>
      </c>
      <c r="D29" s="80"/>
      <c r="E29" s="81" t="str">
        <f t="shared" si="1"/>
        <v> </v>
      </c>
      <c r="F29" s="82">
        <v>85079</v>
      </c>
      <c r="G29" s="83"/>
      <c r="H29" s="51"/>
      <c r="I29" s="52" t="str">
        <f t="shared" si="2"/>
        <v> </v>
      </c>
      <c r="J29" s="53"/>
      <c r="K29" s="54"/>
      <c r="L29" s="47"/>
      <c r="M29" s="48" t="str">
        <f t="shared" si="3"/>
        <v> </v>
      </c>
      <c r="N29" s="48">
        <f t="shared" si="0"/>
        <v>85079</v>
      </c>
      <c r="O29" s="50"/>
    </row>
    <row r="30" spans="1:15" ht="30" customHeight="1">
      <c r="A30" s="103"/>
      <c r="B30" s="141"/>
      <c r="C30" s="56" t="s">
        <v>10</v>
      </c>
      <c r="D30" s="80"/>
      <c r="E30" s="81" t="str">
        <f t="shared" si="1"/>
        <v> </v>
      </c>
      <c r="F30" s="81">
        <f>SUM(F24:F29)</f>
        <v>11798619</v>
      </c>
      <c r="G30" s="83"/>
      <c r="H30" s="47"/>
      <c r="I30" s="48" t="str">
        <f t="shared" si="2"/>
        <v> </v>
      </c>
      <c r="J30" s="48">
        <f>SUM(J24:J29)</f>
        <v>0</v>
      </c>
      <c r="K30" s="50"/>
      <c r="L30" s="47"/>
      <c r="M30" s="48" t="str">
        <f t="shared" si="3"/>
        <v> </v>
      </c>
      <c r="N30" s="48">
        <f t="shared" si="0"/>
        <v>11798619</v>
      </c>
      <c r="O30" s="50"/>
    </row>
    <row r="31" spans="1:15" ht="30" customHeight="1">
      <c r="A31" s="104"/>
      <c r="B31" s="135" t="s">
        <v>11</v>
      </c>
      <c r="C31" s="136"/>
      <c r="D31" s="80"/>
      <c r="E31" s="81" t="str">
        <f t="shared" si="1"/>
        <v>△</v>
      </c>
      <c r="F31" s="81">
        <f>F23-F30</f>
        <v>-2386326</v>
      </c>
      <c r="G31" s="83"/>
      <c r="H31" s="47"/>
      <c r="I31" s="48" t="str">
        <f t="shared" si="2"/>
        <v> </v>
      </c>
      <c r="J31" s="48">
        <f>J23-J30</f>
        <v>0</v>
      </c>
      <c r="K31" s="50"/>
      <c r="L31" s="47"/>
      <c r="M31" s="48" t="str">
        <f t="shared" si="3"/>
        <v>△</v>
      </c>
      <c r="N31" s="48">
        <f t="shared" si="0"/>
        <v>-2386326</v>
      </c>
      <c r="O31" s="50"/>
    </row>
    <row r="32" spans="1:15" ht="30" customHeight="1" hidden="1">
      <c r="A32" s="125" t="s">
        <v>174</v>
      </c>
      <c r="B32" s="102" t="s">
        <v>145</v>
      </c>
      <c r="C32" s="46" t="s">
        <v>106</v>
      </c>
      <c r="D32" s="80"/>
      <c r="E32" s="81" t="str">
        <f t="shared" si="1"/>
        <v> </v>
      </c>
      <c r="F32" s="82">
        <v>0</v>
      </c>
      <c r="G32" s="83"/>
      <c r="H32" s="51"/>
      <c r="I32" s="52" t="str">
        <f t="shared" si="2"/>
        <v> </v>
      </c>
      <c r="J32" s="53"/>
      <c r="K32" s="54"/>
      <c r="L32" s="47"/>
      <c r="M32" s="48" t="str">
        <f t="shared" si="3"/>
        <v> </v>
      </c>
      <c r="N32" s="48">
        <f t="shared" si="0"/>
        <v>0</v>
      </c>
      <c r="O32" s="50"/>
    </row>
    <row r="33" spans="1:15" ht="30" customHeight="1">
      <c r="A33" s="119"/>
      <c r="B33" s="145"/>
      <c r="C33" s="46" t="s">
        <v>107</v>
      </c>
      <c r="D33" s="80"/>
      <c r="E33" s="81" t="str">
        <f t="shared" si="1"/>
        <v> </v>
      </c>
      <c r="F33" s="82">
        <v>245</v>
      </c>
      <c r="G33" s="83"/>
      <c r="H33" s="51"/>
      <c r="I33" s="52" t="str">
        <f t="shared" si="2"/>
        <v> </v>
      </c>
      <c r="J33" s="53"/>
      <c r="K33" s="54"/>
      <c r="L33" s="47"/>
      <c r="M33" s="48" t="str">
        <f t="shared" si="3"/>
        <v> </v>
      </c>
      <c r="N33" s="48">
        <f t="shared" si="0"/>
        <v>245</v>
      </c>
      <c r="O33" s="50"/>
    </row>
    <row r="34" spans="1:15" ht="30" customHeight="1">
      <c r="A34" s="119"/>
      <c r="B34" s="145"/>
      <c r="C34" s="46" t="s">
        <v>63</v>
      </c>
      <c r="D34" s="80"/>
      <c r="E34" s="81" t="str">
        <f t="shared" si="1"/>
        <v> </v>
      </c>
      <c r="F34" s="82">
        <v>2781282</v>
      </c>
      <c r="G34" s="83"/>
      <c r="H34" s="51"/>
      <c r="I34" s="52" t="str">
        <f t="shared" si="2"/>
        <v> </v>
      </c>
      <c r="J34" s="53"/>
      <c r="K34" s="54"/>
      <c r="L34" s="47"/>
      <c r="M34" s="48" t="str">
        <f t="shared" si="3"/>
        <v> </v>
      </c>
      <c r="N34" s="48">
        <f t="shared" si="0"/>
        <v>2781282</v>
      </c>
      <c r="O34" s="50"/>
    </row>
    <row r="35" spans="1:15" ht="30" customHeight="1" hidden="1">
      <c r="A35" s="119"/>
      <c r="B35" s="145"/>
      <c r="C35" s="46" t="s">
        <v>64</v>
      </c>
      <c r="D35" s="80"/>
      <c r="E35" s="81" t="str">
        <f t="shared" si="1"/>
        <v> </v>
      </c>
      <c r="F35" s="82">
        <v>0</v>
      </c>
      <c r="G35" s="83"/>
      <c r="H35" s="51"/>
      <c r="I35" s="52" t="str">
        <f t="shared" si="2"/>
        <v> </v>
      </c>
      <c r="J35" s="53"/>
      <c r="K35" s="54"/>
      <c r="L35" s="47"/>
      <c r="M35" s="48" t="str">
        <f t="shared" si="3"/>
        <v> </v>
      </c>
      <c r="N35" s="48">
        <f t="shared" si="0"/>
        <v>0</v>
      </c>
      <c r="O35" s="50"/>
    </row>
    <row r="36" spans="1:15" ht="30" customHeight="1" hidden="1">
      <c r="A36" s="119"/>
      <c r="B36" s="145"/>
      <c r="C36" s="46" t="s">
        <v>108</v>
      </c>
      <c r="D36" s="80"/>
      <c r="E36" s="81" t="str">
        <f t="shared" si="1"/>
        <v> </v>
      </c>
      <c r="F36" s="82">
        <v>0</v>
      </c>
      <c r="G36" s="83"/>
      <c r="H36" s="51"/>
      <c r="I36" s="52" t="str">
        <f t="shared" si="2"/>
        <v> </v>
      </c>
      <c r="J36" s="53"/>
      <c r="K36" s="54"/>
      <c r="L36" s="47"/>
      <c r="M36" s="48" t="str">
        <f t="shared" si="3"/>
        <v> </v>
      </c>
      <c r="N36" s="48">
        <f t="shared" si="0"/>
        <v>0</v>
      </c>
      <c r="O36" s="50"/>
    </row>
    <row r="37" spans="1:15" ht="30" customHeight="1" hidden="1">
      <c r="A37" s="119"/>
      <c r="B37" s="145"/>
      <c r="C37" s="46" t="s">
        <v>109</v>
      </c>
      <c r="D37" s="80"/>
      <c r="E37" s="81" t="str">
        <f t="shared" si="1"/>
        <v> </v>
      </c>
      <c r="F37" s="82">
        <v>0</v>
      </c>
      <c r="G37" s="83"/>
      <c r="H37" s="51"/>
      <c r="I37" s="52" t="str">
        <f t="shared" si="2"/>
        <v> </v>
      </c>
      <c r="J37" s="53"/>
      <c r="K37" s="54"/>
      <c r="L37" s="47"/>
      <c r="M37" s="48" t="str">
        <f t="shared" si="3"/>
        <v> </v>
      </c>
      <c r="N37" s="48">
        <f t="shared" si="0"/>
        <v>0</v>
      </c>
      <c r="O37" s="50"/>
    </row>
    <row r="38" spans="1:15" ht="30" customHeight="1" hidden="1">
      <c r="A38" s="119"/>
      <c r="B38" s="145"/>
      <c r="C38" s="46" t="s">
        <v>40</v>
      </c>
      <c r="D38" s="80"/>
      <c r="E38" s="81" t="str">
        <f t="shared" si="1"/>
        <v> </v>
      </c>
      <c r="F38" s="82">
        <v>0</v>
      </c>
      <c r="G38" s="83"/>
      <c r="H38" s="51"/>
      <c r="I38" s="52" t="str">
        <f t="shared" si="2"/>
        <v> </v>
      </c>
      <c r="J38" s="53"/>
      <c r="K38" s="54"/>
      <c r="L38" s="47"/>
      <c r="M38" s="48" t="str">
        <f t="shared" si="3"/>
        <v> </v>
      </c>
      <c r="N38" s="48">
        <f t="shared" si="0"/>
        <v>0</v>
      </c>
      <c r="O38" s="50"/>
    </row>
    <row r="39" spans="1:15" ht="30" customHeight="1">
      <c r="A39" s="119"/>
      <c r="B39" s="107"/>
      <c r="C39" s="56" t="s">
        <v>12</v>
      </c>
      <c r="D39" s="80"/>
      <c r="E39" s="81" t="str">
        <f t="shared" si="1"/>
        <v> </v>
      </c>
      <c r="F39" s="81">
        <f>SUM(F32:F38)</f>
        <v>2781527</v>
      </c>
      <c r="G39" s="83"/>
      <c r="H39" s="47"/>
      <c r="I39" s="48" t="str">
        <f t="shared" si="2"/>
        <v> </v>
      </c>
      <c r="J39" s="48">
        <f>SUM(J32:J38)</f>
        <v>0</v>
      </c>
      <c r="K39" s="50"/>
      <c r="L39" s="47"/>
      <c r="M39" s="48" t="str">
        <f t="shared" si="3"/>
        <v> </v>
      </c>
      <c r="N39" s="48">
        <f t="shared" si="0"/>
        <v>2781527</v>
      </c>
      <c r="O39" s="50"/>
    </row>
    <row r="40" spans="1:15" ht="30" customHeight="1" hidden="1">
      <c r="A40" s="119"/>
      <c r="B40" s="125" t="s">
        <v>146</v>
      </c>
      <c r="C40" s="41" t="s">
        <v>110</v>
      </c>
      <c r="D40" s="80"/>
      <c r="E40" s="81" t="str">
        <f t="shared" si="1"/>
        <v> </v>
      </c>
      <c r="F40" s="82">
        <v>0</v>
      </c>
      <c r="G40" s="83"/>
      <c r="H40" s="51"/>
      <c r="I40" s="52" t="str">
        <f t="shared" si="2"/>
        <v> </v>
      </c>
      <c r="J40" s="53"/>
      <c r="K40" s="54"/>
      <c r="L40" s="47"/>
      <c r="M40" s="48" t="str">
        <f t="shared" si="3"/>
        <v> </v>
      </c>
      <c r="N40" s="48">
        <f t="shared" si="0"/>
        <v>0</v>
      </c>
      <c r="O40" s="50"/>
    </row>
    <row r="41" spans="1:15" ht="30" customHeight="1">
      <c r="A41" s="119"/>
      <c r="B41" s="119"/>
      <c r="C41" s="41" t="s">
        <v>41</v>
      </c>
      <c r="D41" s="80"/>
      <c r="E41" s="81" t="str">
        <f t="shared" si="1"/>
        <v> </v>
      </c>
      <c r="F41" s="82">
        <v>1213399</v>
      </c>
      <c r="G41" s="83"/>
      <c r="H41" s="51"/>
      <c r="I41" s="52" t="str">
        <f t="shared" si="2"/>
        <v> </v>
      </c>
      <c r="J41" s="53"/>
      <c r="K41" s="54"/>
      <c r="L41" s="47"/>
      <c r="M41" s="48" t="str">
        <f t="shared" si="3"/>
        <v> </v>
      </c>
      <c r="N41" s="48">
        <f t="shared" si="0"/>
        <v>1213399</v>
      </c>
      <c r="O41" s="50"/>
    </row>
    <row r="42" spans="1:15" ht="30" customHeight="1" hidden="1">
      <c r="A42" s="119"/>
      <c r="B42" s="119"/>
      <c r="C42" s="41" t="s">
        <v>70</v>
      </c>
      <c r="D42" s="80"/>
      <c r="E42" s="81" t="str">
        <f t="shared" si="1"/>
        <v> </v>
      </c>
      <c r="F42" s="82">
        <v>0</v>
      </c>
      <c r="G42" s="83"/>
      <c r="H42" s="51"/>
      <c r="I42" s="52" t="str">
        <f t="shared" si="2"/>
        <v> </v>
      </c>
      <c r="J42" s="53"/>
      <c r="K42" s="54"/>
      <c r="L42" s="47"/>
      <c r="M42" s="48" t="str">
        <f t="shared" si="3"/>
        <v> </v>
      </c>
      <c r="N42" s="48">
        <f t="shared" si="0"/>
        <v>0</v>
      </c>
      <c r="O42" s="50"/>
    </row>
    <row r="43" spans="1:15" ht="30" customHeight="1" hidden="1">
      <c r="A43" s="119"/>
      <c r="B43" s="119"/>
      <c r="C43" s="41" t="s">
        <v>111</v>
      </c>
      <c r="D43" s="80"/>
      <c r="E43" s="81" t="str">
        <f t="shared" si="1"/>
        <v> </v>
      </c>
      <c r="F43" s="82">
        <v>0</v>
      </c>
      <c r="G43" s="83"/>
      <c r="H43" s="51"/>
      <c r="I43" s="52" t="str">
        <f t="shared" si="2"/>
        <v> </v>
      </c>
      <c r="J43" s="53"/>
      <c r="K43" s="54"/>
      <c r="L43" s="47"/>
      <c r="M43" s="48" t="str">
        <f t="shared" si="3"/>
        <v> </v>
      </c>
      <c r="N43" s="48">
        <f t="shared" si="0"/>
        <v>0</v>
      </c>
      <c r="O43" s="50"/>
    </row>
    <row r="44" spans="1:15" ht="30" customHeight="1" hidden="1">
      <c r="A44" s="119"/>
      <c r="B44" s="119"/>
      <c r="C44" s="46" t="s">
        <v>112</v>
      </c>
      <c r="D44" s="80"/>
      <c r="E44" s="81" t="str">
        <f t="shared" si="1"/>
        <v> </v>
      </c>
      <c r="F44" s="82">
        <v>0</v>
      </c>
      <c r="G44" s="83"/>
      <c r="H44" s="51"/>
      <c r="I44" s="52" t="str">
        <f t="shared" si="2"/>
        <v> </v>
      </c>
      <c r="J44" s="53"/>
      <c r="K44" s="54"/>
      <c r="L44" s="47"/>
      <c r="M44" s="48" t="str">
        <f t="shared" si="3"/>
        <v> </v>
      </c>
      <c r="N44" s="48">
        <f t="shared" si="0"/>
        <v>0</v>
      </c>
      <c r="O44" s="50"/>
    </row>
    <row r="45" spans="1:15" ht="30" customHeight="1" hidden="1">
      <c r="A45" s="119"/>
      <c r="B45" s="119"/>
      <c r="C45" s="46" t="s">
        <v>113</v>
      </c>
      <c r="D45" s="80"/>
      <c r="E45" s="81" t="str">
        <f t="shared" si="1"/>
        <v> </v>
      </c>
      <c r="F45" s="82">
        <v>0</v>
      </c>
      <c r="G45" s="83"/>
      <c r="H45" s="51"/>
      <c r="I45" s="52" t="str">
        <f t="shared" si="2"/>
        <v> </v>
      </c>
      <c r="J45" s="53"/>
      <c r="K45" s="54"/>
      <c r="L45" s="47"/>
      <c r="M45" s="48" t="str">
        <f t="shared" si="3"/>
        <v> </v>
      </c>
      <c r="N45" s="48">
        <f t="shared" si="0"/>
        <v>0</v>
      </c>
      <c r="O45" s="50"/>
    </row>
    <row r="46" spans="1:15" ht="30" customHeight="1" hidden="1">
      <c r="A46" s="119"/>
      <c r="B46" s="119"/>
      <c r="C46" s="57" t="s">
        <v>39</v>
      </c>
      <c r="D46" s="80"/>
      <c r="E46" s="81" t="str">
        <f t="shared" si="1"/>
        <v> </v>
      </c>
      <c r="F46" s="82">
        <v>0</v>
      </c>
      <c r="G46" s="83"/>
      <c r="H46" s="51"/>
      <c r="I46" s="52" t="str">
        <f>IF(J46&lt;0,"△"," ")</f>
        <v> </v>
      </c>
      <c r="J46" s="53"/>
      <c r="K46" s="54"/>
      <c r="L46" s="47"/>
      <c r="M46" s="48" t="str">
        <f>IF(N46&lt;0,"△"," ")</f>
        <v> </v>
      </c>
      <c r="N46" s="48">
        <f t="shared" si="0"/>
        <v>0</v>
      </c>
      <c r="O46" s="50"/>
    </row>
    <row r="47" spans="1:15" ht="30" customHeight="1">
      <c r="A47" s="119"/>
      <c r="B47" s="120"/>
      <c r="C47" s="58" t="s">
        <v>13</v>
      </c>
      <c r="D47" s="80"/>
      <c r="E47" s="81" t="str">
        <f t="shared" si="1"/>
        <v> </v>
      </c>
      <c r="F47" s="81">
        <f>SUM(F40:F46)</f>
        <v>1213399</v>
      </c>
      <c r="G47" s="83"/>
      <c r="H47" s="47"/>
      <c r="I47" s="48" t="str">
        <f t="shared" si="2"/>
        <v> </v>
      </c>
      <c r="J47" s="48">
        <f>SUM(J40:J46)</f>
        <v>0</v>
      </c>
      <c r="K47" s="50"/>
      <c r="L47" s="47"/>
      <c r="M47" s="48" t="str">
        <f t="shared" si="3"/>
        <v> </v>
      </c>
      <c r="N47" s="48">
        <f t="shared" si="0"/>
        <v>1213399</v>
      </c>
      <c r="O47" s="50"/>
    </row>
    <row r="48" spans="1:15" ht="30" customHeight="1">
      <c r="A48" s="120"/>
      <c r="B48" s="121" t="s">
        <v>14</v>
      </c>
      <c r="C48" s="122"/>
      <c r="D48" s="80"/>
      <c r="E48" s="81" t="str">
        <f t="shared" si="1"/>
        <v> </v>
      </c>
      <c r="F48" s="81">
        <f>F39-F47</f>
        <v>1568128</v>
      </c>
      <c r="G48" s="83"/>
      <c r="H48" s="47"/>
      <c r="I48" s="48" t="str">
        <f t="shared" si="2"/>
        <v> </v>
      </c>
      <c r="J48" s="48">
        <f>J39-J47</f>
        <v>0</v>
      </c>
      <c r="K48" s="50"/>
      <c r="L48" s="47"/>
      <c r="M48" s="48" t="str">
        <f t="shared" si="3"/>
        <v> </v>
      </c>
      <c r="N48" s="48">
        <f t="shared" si="0"/>
        <v>1568128</v>
      </c>
      <c r="O48" s="50"/>
    </row>
    <row r="49" spans="1:15" ht="30" customHeight="1">
      <c r="A49" s="147" t="s">
        <v>114</v>
      </c>
      <c r="B49" s="148"/>
      <c r="C49" s="149"/>
      <c r="D49" s="80"/>
      <c r="E49" s="81" t="str">
        <f t="shared" si="1"/>
        <v>△</v>
      </c>
      <c r="F49" s="81">
        <f>F31+F48</f>
        <v>-818198</v>
      </c>
      <c r="G49" s="83"/>
      <c r="H49" s="51"/>
      <c r="I49" s="52" t="str">
        <f t="shared" si="2"/>
        <v> </v>
      </c>
      <c r="J49" s="48">
        <f>J31+J48</f>
        <v>0</v>
      </c>
      <c r="K49" s="54"/>
      <c r="L49" s="47"/>
      <c r="M49" s="48" t="str">
        <f t="shared" si="3"/>
        <v>△</v>
      </c>
      <c r="N49" s="48">
        <f t="shared" si="0"/>
        <v>-818198</v>
      </c>
      <c r="O49" s="50"/>
    </row>
    <row r="50" spans="1:15" ht="30" customHeight="1" hidden="1">
      <c r="A50" s="102" t="s">
        <v>173</v>
      </c>
      <c r="B50" s="129" t="s">
        <v>147</v>
      </c>
      <c r="C50" s="46" t="s">
        <v>115</v>
      </c>
      <c r="D50" s="80"/>
      <c r="E50" s="81" t="str">
        <f t="shared" si="1"/>
        <v> </v>
      </c>
      <c r="F50" s="82">
        <v>0</v>
      </c>
      <c r="G50" s="83"/>
      <c r="H50" s="51"/>
      <c r="I50" s="52" t="str">
        <f t="shared" si="2"/>
        <v> </v>
      </c>
      <c r="J50" s="53"/>
      <c r="K50" s="54"/>
      <c r="L50" s="47"/>
      <c r="M50" s="48" t="str">
        <f t="shared" si="3"/>
        <v> </v>
      </c>
      <c r="N50" s="48">
        <f t="shared" si="0"/>
        <v>0</v>
      </c>
      <c r="O50" s="50"/>
    </row>
    <row r="51" spans="1:15" ht="30" customHeight="1" hidden="1">
      <c r="A51" s="103"/>
      <c r="B51" s="130"/>
      <c r="C51" s="46" t="s">
        <v>126</v>
      </c>
      <c r="D51" s="80"/>
      <c r="E51" s="81" t="str">
        <f t="shared" si="1"/>
        <v> </v>
      </c>
      <c r="F51" s="82">
        <v>0</v>
      </c>
      <c r="G51" s="83"/>
      <c r="H51" s="51"/>
      <c r="I51" s="52" t="str">
        <f t="shared" si="2"/>
        <v> </v>
      </c>
      <c r="J51" s="53"/>
      <c r="K51" s="54"/>
      <c r="L51" s="47"/>
      <c r="M51" s="48" t="str">
        <f t="shared" si="3"/>
        <v> </v>
      </c>
      <c r="N51" s="48">
        <f t="shared" si="0"/>
        <v>0</v>
      </c>
      <c r="O51" s="50"/>
    </row>
    <row r="52" spans="1:15" ht="30" customHeight="1" hidden="1">
      <c r="A52" s="103"/>
      <c r="B52" s="130"/>
      <c r="C52" s="46" t="s">
        <v>116</v>
      </c>
      <c r="D52" s="80"/>
      <c r="E52" s="81" t="str">
        <f t="shared" si="1"/>
        <v> </v>
      </c>
      <c r="F52" s="82">
        <v>0</v>
      </c>
      <c r="G52" s="83"/>
      <c r="H52" s="51"/>
      <c r="I52" s="52" t="str">
        <f t="shared" si="2"/>
        <v> </v>
      </c>
      <c r="J52" s="53"/>
      <c r="K52" s="54"/>
      <c r="L52" s="47"/>
      <c r="M52" s="48" t="str">
        <f t="shared" si="3"/>
        <v> </v>
      </c>
      <c r="N52" s="48">
        <f t="shared" si="0"/>
        <v>0</v>
      </c>
      <c r="O52" s="50"/>
    </row>
    <row r="53" spans="1:15" ht="30" customHeight="1" hidden="1">
      <c r="A53" s="103"/>
      <c r="B53" s="130"/>
      <c r="C53" s="46" t="s">
        <v>117</v>
      </c>
      <c r="D53" s="80"/>
      <c r="E53" s="81" t="str">
        <f t="shared" si="1"/>
        <v> </v>
      </c>
      <c r="F53" s="82">
        <v>0</v>
      </c>
      <c r="G53" s="83"/>
      <c r="H53" s="51"/>
      <c r="I53" s="52" t="str">
        <f t="shared" si="2"/>
        <v> </v>
      </c>
      <c r="J53" s="53"/>
      <c r="K53" s="54"/>
      <c r="L53" s="47"/>
      <c r="M53" s="48" t="str">
        <f t="shared" si="3"/>
        <v> </v>
      </c>
      <c r="N53" s="48">
        <f t="shared" si="0"/>
        <v>0</v>
      </c>
      <c r="O53" s="50"/>
    </row>
    <row r="54" spans="1:15" ht="30" customHeight="1" hidden="1">
      <c r="A54" s="103"/>
      <c r="B54" s="130"/>
      <c r="C54" s="46" t="s">
        <v>37</v>
      </c>
      <c r="D54" s="80"/>
      <c r="E54" s="81" t="str">
        <f>IF(F54&lt;0,"△"," ")</f>
        <v> </v>
      </c>
      <c r="F54" s="82"/>
      <c r="G54" s="83"/>
      <c r="H54" s="51"/>
      <c r="I54" s="52" t="str">
        <f>IF(J54&lt;0,"△"," ")</f>
        <v> </v>
      </c>
      <c r="J54" s="53"/>
      <c r="K54" s="54"/>
      <c r="L54" s="47"/>
      <c r="M54" s="48" t="str">
        <f>IF(N54&lt;0,"△"," ")</f>
        <v> </v>
      </c>
      <c r="N54" s="48">
        <f>F54-J54</f>
        <v>0</v>
      </c>
      <c r="O54" s="50"/>
    </row>
    <row r="55" spans="1:15" ht="30" customHeight="1">
      <c r="A55" s="103"/>
      <c r="B55" s="131"/>
      <c r="C55" s="59" t="s">
        <v>129</v>
      </c>
      <c r="D55" s="80"/>
      <c r="E55" s="81" t="str">
        <f t="shared" si="1"/>
        <v> </v>
      </c>
      <c r="F55" s="81">
        <f>SUM(F50:F54)</f>
        <v>0</v>
      </c>
      <c r="G55" s="83"/>
      <c r="H55" s="47"/>
      <c r="I55" s="48" t="str">
        <f t="shared" si="2"/>
        <v> </v>
      </c>
      <c r="J55" s="48">
        <f>SUM(J50:J54)</f>
        <v>0</v>
      </c>
      <c r="K55" s="54"/>
      <c r="L55" s="47"/>
      <c r="M55" s="48" t="str">
        <f t="shared" si="3"/>
        <v> </v>
      </c>
      <c r="N55" s="48">
        <f t="shared" si="0"/>
        <v>0</v>
      </c>
      <c r="O55" s="50"/>
    </row>
    <row r="56" spans="1:15" ht="30" customHeight="1" hidden="1">
      <c r="A56" s="103"/>
      <c r="B56" s="129" t="s">
        <v>148</v>
      </c>
      <c r="C56" s="46" t="s">
        <v>118</v>
      </c>
      <c r="D56" s="80"/>
      <c r="E56" s="81" t="str">
        <f t="shared" si="1"/>
        <v> </v>
      </c>
      <c r="F56" s="82">
        <v>0</v>
      </c>
      <c r="G56" s="83"/>
      <c r="H56" s="51"/>
      <c r="I56" s="52" t="str">
        <f t="shared" si="2"/>
        <v> </v>
      </c>
      <c r="J56" s="53"/>
      <c r="K56" s="54"/>
      <c r="L56" s="47"/>
      <c r="M56" s="48" t="str">
        <f t="shared" si="3"/>
        <v> </v>
      </c>
      <c r="N56" s="48">
        <f t="shared" si="0"/>
        <v>0</v>
      </c>
      <c r="O56" s="50"/>
    </row>
    <row r="57" spans="1:15" ht="30" customHeight="1" hidden="1">
      <c r="A57" s="103"/>
      <c r="B57" s="130"/>
      <c r="C57" s="46" t="s">
        <v>119</v>
      </c>
      <c r="D57" s="80"/>
      <c r="E57" s="81" t="str">
        <f t="shared" si="1"/>
        <v> </v>
      </c>
      <c r="F57" s="82"/>
      <c r="G57" s="83"/>
      <c r="H57" s="51"/>
      <c r="I57" s="52" t="str">
        <f t="shared" si="2"/>
        <v> </v>
      </c>
      <c r="J57" s="53"/>
      <c r="K57" s="54"/>
      <c r="L57" s="47"/>
      <c r="M57" s="48" t="str">
        <f t="shared" si="3"/>
        <v> </v>
      </c>
      <c r="N57" s="48">
        <f aca="true" t="shared" si="4" ref="N57:N67">F57-J57</f>
        <v>0</v>
      </c>
      <c r="O57" s="50"/>
    </row>
    <row r="58" spans="1:15" ht="30" customHeight="1" hidden="1">
      <c r="A58" s="103"/>
      <c r="B58" s="130"/>
      <c r="C58" s="55" t="s">
        <v>135</v>
      </c>
      <c r="D58" s="80"/>
      <c r="E58" s="81" t="str">
        <f t="shared" si="1"/>
        <v> </v>
      </c>
      <c r="F58" s="82">
        <v>0</v>
      </c>
      <c r="G58" s="83"/>
      <c r="H58" s="51"/>
      <c r="I58" s="52" t="str">
        <f t="shared" si="2"/>
        <v> </v>
      </c>
      <c r="J58" s="53"/>
      <c r="K58" s="54"/>
      <c r="L58" s="47"/>
      <c r="M58" s="48" t="str">
        <f t="shared" si="3"/>
        <v> </v>
      </c>
      <c r="N58" s="48">
        <f t="shared" si="4"/>
        <v>0</v>
      </c>
      <c r="O58" s="50"/>
    </row>
    <row r="59" spans="1:15" ht="30" customHeight="1" hidden="1">
      <c r="A59" s="103"/>
      <c r="B59" s="130"/>
      <c r="C59" s="55" t="s">
        <v>137</v>
      </c>
      <c r="D59" s="80"/>
      <c r="E59" s="81"/>
      <c r="F59" s="82">
        <v>0</v>
      </c>
      <c r="G59" s="83"/>
      <c r="H59" s="51"/>
      <c r="I59" s="52" t="str">
        <f t="shared" si="2"/>
        <v> </v>
      </c>
      <c r="J59" s="53"/>
      <c r="K59" s="54"/>
      <c r="L59" s="47"/>
      <c r="M59" s="48" t="str">
        <f t="shared" si="3"/>
        <v> </v>
      </c>
      <c r="N59" s="48">
        <f t="shared" si="4"/>
        <v>0</v>
      </c>
      <c r="O59" s="50"/>
    </row>
    <row r="60" spans="1:15" ht="30" customHeight="1">
      <c r="A60" s="103"/>
      <c r="B60" s="131"/>
      <c r="C60" s="56" t="s">
        <v>16</v>
      </c>
      <c r="D60" s="80"/>
      <c r="E60" s="81" t="str">
        <f t="shared" si="1"/>
        <v> </v>
      </c>
      <c r="F60" s="81">
        <f>SUM(F56:F59)</f>
        <v>0</v>
      </c>
      <c r="G60" s="83"/>
      <c r="H60" s="47"/>
      <c r="I60" s="48" t="str">
        <f t="shared" si="2"/>
        <v> </v>
      </c>
      <c r="J60" s="48">
        <f>SUM(J56:J59)</f>
        <v>0</v>
      </c>
      <c r="K60" s="50"/>
      <c r="L60" s="47"/>
      <c r="M60" s="48" t="str">
        <f t="shared" si="3"/>
        <v> </v>
      </c>
      <c r="N60" s="48">
        <f t="shared" si="4"/>
        <v>0</v>
      </c>
      <c r="O60" s="50"/>
    </row>
    <row r="61" spans="1:15" ht="30" customHeight="1">
      <c r="A61" s="107"/>
      <c r="B61" s="127" t="s">
        <v>17</v>
      </c>
      <c r="C61" s="128"/>
      <c r="D61" s="80"/>
      <c r="E61" s="81" t="str">
        <f t="shared" si="1"/>
        <v> </v>
      </c>
      <c r="F61" s="81">
        <f>F55-F60</f>
        <v>0</v>
      </c>
      <c r="G61" s="83"/>
      <c r="H61" s="47"/>
      <c r="I61" s="48" t="str">
        <f t="shared" si="2"/>
        <v> </v>
      </c>
      <c r="J61" s="48">
        <f>J55-J60</f>
        <v>0</v>
      </c>
      <c r="K61" s="50"/>
      <c r="L61" s="47"/>
      <c r="M61" s="48" t="str">
        <f t="shared" si="3"/>
        <v> </v>
      </c>
      <c r="N61" s="48">
        <f t="shared" si="4"/>
        <v>0</v>
      </c>
      <c r="O61" s="50"/>
    </row>
    <row r="62" spans="1:15" ht="30" customHeight="1">
      <c r="A62" s="93" t="s">
        <v>18</v>
      </c>
      <c r="B62" s="94"/>
      <c r="C62" s="95"/>
      <c r="D62" s="80"/>
      <c r="E62" s="81" t="str">
        <f t="shared" si="1"/>
        <v>△</v>
      </c>
      <c r="F62" s="81">
        <f>F49+F61</f>
        <v>-818198</v>
      </c>
      <c r="G62" s="83"/>
      <c r="H62" s="47"/>
      <c r="I62" s="48" t="str">
        <f t="shared" si="2"/>
        <v> </v>
      </c>
      <c r="J62" s="48">
        <f>J49+J61</f>
        <v>0</v>
      </c>
      <c r="K62" s="50"/>
      <c r="L62" s="47"/>
      <c r="M62" s="48" t="str">
        <f t="shared" si="3"/>
        <v>△</v>
      </c>
      <c r="N62" s="48">
        <f t="shared" si="4"/>
        <v>-818198</v>
      </c>
      <c r="O62" s="50"/>
    </row>
    <row r="63" spans="1:15" ht="30" customHeight="1">
      <c r="A63" s="125" t="s">
        <v>144</v>
      </c>
      <c r="B63" s="124" t="s">
        <v>120</v>
      </c>
      <c r="C63" s="124"/>
      <c r="D63" s="80"/>
      <c r="E63" s="81" t="str">
        <f t="shared" si="1"/>
        <v> </v>
      </c>
      <c r="F63" s="82">
        <v>3630610</v>
      </c>
      <c r="G63" s="83"/>
      <c r="H63" s="51"/>
      <c r="I63" s="52" t="str">
        <f t="shared" si="2"/>
        <v> </v>
      </c>
      <c r="J63" s="53"/>
      <c r="K63" s="54"/>
      <c r="L63" s="48"/>
      <c r="M63" s="48" t="str">
        <f t="shared" si="3"/>
        <v> </v>
      </c>
      <c r="N63" s="48">
        <f t="shared" si="4"/>
        <v>3630610</v>
      </c>
      <c r="O63" s="50"/>
    </row>
    <row r="64" spans="1:15" ht="30" customHeight="1">
      <c r="A64" s="106"/>
      <c r="B64" s="146" t="s">
        <v>19</v>
      </c>
      <c r="C64" s="146"/>
      <c r="D64" s="80"/>
      <c r="E64" s="81" t="str">
        <f t="shared" si="1"/>
        <v> </v>
      </c>
      <c r="F64" s="81">
        <f>F62+F63</f>
        <v>2812412</v>
      </c>
      <c r="G64" s="83"/>
      <c r="H64" s="51"/>
      <c r="I64" s="52" t="str">
        <f t="shared" si="2"/>
        <v> </v>
      </c>
      <c r="J64" s="48">
        <f>J62+J63</f>
        <v>0</v>
      </c>
      <c r="K64" s="54"/>
      <c r="L64" s="48"/>
      <c r="M64" s="48" t="str">
        <f t="shared" si="3"/>
        <v> </v>
      </c>
      <c r="N64" s="48">
        <f t="shared" si="4"/>
        <v>2812412</v>
      </c>
      <c r="O64" s="50"/>
    </row>
    <row r="65" spans="1:15" ht="30" customHeight="1">
      <c r="A65" s="106"/>
      <c r="B65" s="124" t="s">
        <v>121</v>
      </c>
      <c r="C65" s="124"/>
      <c r="D65" s="80"/>
      <c r="E65" s="81" t="str">
        <f t="shared" si="1"/>
        <v> </v>
      </c>
      <c r="F65" s="82">
        <v>0</v>
      </c>
      <c r="G65" s="83"/>
      <c r="H65" s="51"/>
      <c r="I65" s="52" t="str">
        <f t="shared" si="2"/>
        <v> </v>
      </c>
      <c r="J65" s="53"/>
      <c r="K65" s="54"/>
      <c r="L65" s="48"/>
      <c r="M65" s="48" t="str">
        <f t="shared" si="3"/>
        <v> </v>
      </c>
      <c r="N65" s="48">
        <f t="shared" si="4"/>
        <v>0</v>
      </c>
      <c r="O65" s="50"/>
    </row>
    <row r="66" spans="1:15" ht="30" customHeight="1">
      <c r="A66" s="106"/>
      <c r="B66" s="124" t="s">
        <v>122</v>
      </c>
      <c r="C66" s="124"/>
      <c r="D66" s="80"/>
      <c r="E66" s="81" t="str">
        <f t="shared" si="1"/>
        <v> </v>
      </c>
      <c r="F66" s="82">
        <v>0</v>
      </c>
      <c r="G66" s="83"/>
      <c r="H66" s="51"/>
      <c r="I66" s="52" t="str">
        <f t="shared" si="2"/>
        <v> </v>
      </c>
      <c r="J66" s="53"/>
      <c r="K66" s="54"/>
      <c r="L66" s="48"/>
      <c r="M66" s="48" t="str">
        <f t="shared" si="3"/>
        <v> </v>
      </c>
      <c r="N66" s="48">
        <f t="shared" si="4"/>
        <v>0</v>
      </c>
      <c r="O66" s="50"/>
    </row>
    <row r="67" spans="1:15" ht="30" customHeight="1">
      <c r="A67" s="106"/>
      <c r="B67" s="124" t="s">
        <v>123</v>
      </c>
      <c r="C67" s="124"/>
      <c r="D67" s="80"/>
      <c r="E67" s="81" t="str">
        <f t="shared" si="1"/>
        <v> </v>
      </c>
      <c r="F67" s="82">
        <v>0</v>
      </c>
      <c r="G67" s="83"/>
      <c r="H67" s="51"/>
      <c r="I67" s="52" t="str">
        <f t="shared" si="2"/>
        <v> </v>
      </c>
      <c r="J67" s="53"/>
      <c r="K67" s="54"/>
      <c r="L67" s="48"/>
      <c r="M67" s="48" t="str">
        <f t="shared" si="3"/>
        <v> </v>
      </c>
      <c r="N67" s="48">
        <f t="shared" si="4"/>
        <v>0</v>
      </c>
      <c r="O67" s="50"/>
    </row>
    <row r="68" spans="1:15" ht="30" customHeight="1">
      <c r="A68" s="106"/>
      <c r="B68" s="124" t="s">
        <v>124</v>
      </c>
      <c r="C68" s="124"/>
      <c r="D68" s="80"/>
      <c r="E68" s="81" t="str">
        <f t="shared" si="1"/>
        <v> </v>
      </c>
      <c r="F68" s="82">
        <v>0</v>
      </c>
      <c r="G68" s="83"/>
      <c r="H68" s="51"/>
      <c r="I68" s="52" t="str">
        <f t="shared" si="2"/>
        <v> </v>
      </c>
      <c r="J68" s="53"/>
      <c r="K68" s="54"/>
      <c r="L68" s="48"/>
      <c r="M68" s="48" t="str">
        <f t="shared" si="3"/>
        <v> </v>
      </c>
      <c r="N68" s="48">
        <f>F68-J68</f>
        <v>0</v>
      </c>
      <c r="O68" s="50"/>
    </row>
    <row r="69" spans="1:15" ht="30" customHeight="1">
      <c r="A69" s="126"/>
      <c r="B69" s="146" t="s">
        <v>15</v>
      </c>
      <c r="C69" s="146"/>
      <c r="D69" s="80"/>
      <c r="E69" s="81" t="str">
        <f t="shared" si="1"/>
        <v> </v>
      </c>
      <c r="F69" s="81">
        <f>F64+F65-F66+F67-F68</f>
        <v>2812412</v>
      </c>
      <c r="G69" s="83"/>
      <c r="H69" s="47"/>
      <c r="I69" s="48" t="str">
        <f t="shared" si="2"/>
        <v> </v>
      </c>
      <c r="J69" s="48">
        <f>J64+J65-J66+J67-J68</f>
        <v>0</v>
      </c>
      <c r="K69" s="50"/>
      <c r="L69" s="48"/>
      <c r="M69" s="48" t="str">
        <f t="shared" si="3"/>
        <v> </v>
      </c>
      <c r="N69" s="48">
        <f>F69-J69</f>
        <v>2812412</v>
      </c>
      <c r="O69" s="50"/>
    </row>
    <row r="71" spans="6:16" ht="36" customHeight="1">
      <c r="F71" s="88" t="str">
        <f>IF(F62='貸借'!D35,"ＯＫ！","ＯＵＴ×")</f>
        <v>ＯＫ！</v>
      </c>
      <c r="G71" s="43"/>
      <c r="H71" s="43"/>
      <c r="I71" s="43"/>
      <c r="J71" s="43"/>
      <c r="K71" s="43"/>
      <c r="L71" s="43"/>
      <c r="M71" s="43"/>
      <c r="N71" s="43"/>
      <c r="O71" s="43"/>
      <c r="P71" s="43" t="s">
        <v>159</v>
      </c>
    </row>
  </sheetData>
  <sheetProtection/>
  <mergeCells count="31">
    <mergeCell ref="A11:A31"/>
    <mergeCell ref="D10:G10"/>
    <mergeCell ref="B32:B39"/>
    <mergeCell ref="B56:B60"/>
    <mergeCell ref="B11:B23"/>
    <mergeCell ref="B69:C69"/>
    <mergeCell ref="B68:C68"/>
    <mergeCell ref="B66:C66"/>
    <mergeCell ref="A49:C49"/>
    <mergeCell ref="B67:C67"/>
    <mergeCell ref="B64:C64"/>
    <mergeCell ref="A62:C62"/>
    <mergeCell ref="A3:O3"/>
    <mergeCell ref="A7:O7"/>
    <mergeCell ref="N9:O9"/>
    <mergeCell ref="H10:K10"/>
    <mergeCell ref="L10:O10"/>
    <mergeCell ref="B31:C31"/>
    <mergeCell ref="A10:C10"/>
    <mergeCell ref="F9:G9"/>
    <mergeCell ref="B24:B30"/>
    <mergeCell ref="B48:C48"/>
    <mergeCell ref="A50:A61"/>
    <mergeCell ref="A5:O5"/>
    <mergeCell ref="B65:C65"/>
    <mergeCell ref="A63:A69"/>
    <mergeCell ref="A32:A48"/>
    <mergeCell ref="B40:B47"/>
    <mergeCell ref="B61:C61"/>
    <mergeCell ref="B50:B55"/>
    <mergeCell ref="B63:C63"/>
  </mergeCells>
  <printOptions horizontalCentered="1"/>
  <pageMargins left="0.7874015748031497" right="0.31496062992125984" top="0.7480314960629921" bottom="0.7480314960629921" header="0.5118110236220472" footer="0.5118110236220472"/>
  <pageSetup blackAndWhite="1" fitToHeight="1" fitToWidth="1" horizontalDpi="600" verticalDpi="600" orientation="portrait" paperSize="9" scale="76" r:id="rId1"/>
  <rowBreaks count="1" manualBreakCount="1">
    <brk id="6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39"/>
  <sheetViews>
    <sheetView view="pageBreakPreview" zoomScale="90" zoomScaleSheetLayoutView="90" workbookViewId="0" topLeftCell="A1">
      <selection activeCell="S14" sqref="S14"/>
    </sheetView>
  </sheetViews>
  <sheetFormatPr defaultColWidth="8.796875" defaultRowHeight="15"/>
  <cols>
    <col min="1" max="1" width="30.59765625" style="1" customWidth="1"/>
    <col min="2" max="2" width="2.8984375" style="1" customWidth="1"/>
    <col min="3" max="3" width="2.59765625" style="1" customWidth="1"/>
    <col min="4" max="4" width="29.69921875" style="1" customWidth="1"/>
    <col min="5" max="5" width="1.59765625" style="1" customWidth="1"/>
    <col min="6" max="6" width="1.59765625" style="1" hidden="1" customWidth="1"/>
    <col min="7" max="7" width="2.59765625" style="1" hidden="1" customWidth="1"/>
    <col min="8" max="8" width="15.59765625" style="1" hidden="1" customWidth="1"/>
    <col min="9" max="9" width="1.59765625" style="1" hidden="1" customWidth="1"/>
    <col min="10" max="10" width="3" style="1" hidden="1" customWidth="1"/>
    <col min="11" max="11" width="2.59765625" style="1" hidden="1" customWidth="1"/>
    <col min="12" max="12" width="15.59765625" style="1" hidden="1" customWidth="1"/>
    <col min="13" max="13" width="1.59765625" style="1" hidden="1" customWidth="1"/>
    <col min="14" max="14" width="10.59765625" style="33" customWidth="1"/>
    <col min="15" max="16384" width="9" style="1" customWidth="1"/>
  </cols>
  <sheetData>
    <row r="1" ht="20.25" customHeight="1">
      <c r="A1" s="39" t="s">
        <v>169</v>
      </c>
    </row>
    <row r="2" ht="18.75" customHeight="1"/>
    <row r="3" spans="1:14" ht="19.5" customHeight="1">
      <c r="A3" s="150" t="s">
        <v>156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32"/>
    </row>
    <row r="4" spans="1:14" ht="19.5" customHeight="1">
      <c r="A4" s="150" t="s">
        <v>166</v>
      </c>
      <c r="B4" s="150"/>
      <c r="C4" s="150"/>
      <c r="D4" s="150"/>
      <c r="E4" s="150"/>
      <c r="F4" s="40"/>
      <c r="G4" s="40"/>
      <c r="H4" s="40"/>
      <c r="I4" s="40"/>
      <c r="J4" s="40"/>
      <c r="K4" s="40"/>
      <c r="L4" s="40"/>
      <c r="M4" s="40"/>
      <c r="N4" s="32"/>
    </row>
    <row r="5" spans="1:14" ht="19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2"/>
    </row>
    <row r="6" spans="1:14" ht="19.5" customHeight="1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2"/>
    </row>
    <row r="8" spans="1:14" ht="17.25">
      <c r="A8" s="161" t="s">
        <v>141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34"/>
    </row>
    <row r="10" spans="4:14" ht="19.5" customHeight="1">
      <c r="D10" s="159" t="s">
        <v>154</v>
      </c>
      <c r="E10" s="162"/>
      <c r="L10" s="159" t="s">
        <v>153</v>
      </c>
      <c r="M10" s="160"/>
      <c r="N10" s="30"/>
    </row>
    <row r="11" spans="1:14" ht="19.5" customHeight="1">
      <c r="A11" s="151" t="s">
        <v>45</v>
      </c>
      <c r="B11" s="152"/>
      <c r="C11" s="152"/>
      <c r="D11" s="152"/>
      <c r="E11" s="153"/>
      <c r="F11" s="77"/>
      <c r="G11" s="77"/>
      <c r="H11" s="77"/>
      <c r="I11" s="77"/>
      <c r="J11" s="77"/>
      <c r="K11" s="77"/>
      <c r="L11" s="77"/>
      <c r="M11" s="78"/>
      <c r="N11" s="35"/>
    </row>
    <row r="12" spans="1:14" ht="19.5" customHeight="1">
      <c r="A12" s="154"/>
      <c r="B12" s="154" t="s">
        <v>51</v>
      </c>
      <c r="C12" s="154"/>
      <c r="D12" s="154"/>
      <c r="E12" s="154"/>
      <c r="F12" s="154" t="s">
        <v>52</v>
      </c>
      <c r="G12" s="154"/>
      <c r="H12" s="154"/>
      <c r="I12" s="154"/>
      <c r="J12" s="156" t="s">
        <v>28</v>
      </c>
      <c r="K12" s="156"/>
      <c r="L12" s="156"/>
      <c r="M12" s="156"/>
      <c r="N12" s="36"/>
    </row>
    <row r="13" spans="1:14" ht="19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7"/>
      <c r="K13" s="158"/>
      <c r="L13" s="158"/>
      <c r="M13" s="158"/>
      <c r="N13" s="36"/>
    </row>
    <row r="14" spans="1:14" ht="19.5" customHeight="1">
      <c r="A14" s="16" t="s">
        <v>43</v>
      </c>
      <c r="B14" s="3"/>
      <c r="C14" s="4" t="str">
        <f>IF(D14&lt;0,"△"," ")</f>
        <v> </v>
      </c>
      <c r="D14" s="27">
        <v>2219330</v>
      </c>
      <c r="E14" s="20"/>
      <c r="F14" s="21"/>
      <c r="G14" s="19" t="str">
        <f>IF(H14&lt;0,"△"," ")</f>
        <v> </v>
      </c>
      <c r="H14" s="27"/>
      <c r="I14" s="20"/>
      <c r="J14" s="38"/>
      <c r="K14" s="19" t="str">
        <f>IF(L14&lt;0,"△"," ")</f>
        <v> </v>
      </c>
      <c r="L14" s="19">
        <f>D14-H14</f>
        <v>2219330</v>
      </c>
      <c r="M14" s="14"/>
      <c r="N14" s="26"/>
    </row>
    <row r="15" spans="1:14" ht="19.5" customHeight="1">
      <c r="A15" s="16" t="s">
        <v>0</v>
      </c>
      <c r="B15" s="3"/>
      <c r="C15" s="4" t="str">
        <f>IF(D15&lt;0,"△"," ")</f>
        <v> </v>
      </c>
      <c r="D15" s="27">
        <v>744661</v>
      </c>
      <c r="E15" s="20"/>
      <c r="F15" s="3"/>
      <c r="G15" s="19" t="str">
        <f>IF(H15&lt;0,"△"," ")</f>
        <v> </v>
      </c>
      <c r="H15" s="27"/>
      <c r="I15" s="20"/>
      <c r="J15" s="3"/>
      <c r="K15" s="19" t="str">
        <f>IF(L15&lt;0,"△"," ")</f>
        <v> </v>
      </c>
      <c r="L15" s="19">
        <f>D15-H15</f>
        <v>744661</v>
      </c>
      <c r="M15" s="14"/>
      <c r="N15" s="26"/>
    </row>
    <row r="16" spans="1:14" ht="19.5" customHeight="1">
      <c r="A16" s="17" t="s">
        <v>177</v>
      </c>
      <c r="B16" s="3"/>
      <c r="C16" s="4" t="str">
        <f>IF(D16&lt;0,"△"," ")</f>
        <v> </v>
      </c>
      <c r="D16" s="27">
        <v>0</v>
      </c>
      <c r="E16" s="20"/>
      <c r="F16" s="21"/>
      <c r="G16" s="19" t="str">
        <f>IF(H16&lt;0,"△"," ")</f>
        <v> </v>
      </c>
      <c r="H16" s="27"/>
      <c r="I16" s="20"/>
      <c r="J16" s="21"/>
      <c r="K16" s="19" t="str">
        <f>IF(L16&lt;0,"△"," ")</f>
        <v> </v>
      </c>
      <c r="L16" s="19">
        <f>D16-H16</f>
        <v>0</v>
      </c>
      <c r="M16" s="14"/>
      <c r="N16" s="26"/>
    </row>
    <row r="17" spans="1:14" ht="19.5" customHeight="1" hidden="1">
      <c r="A17" s="17" t="s">
        <v>27</v>
      </c>
      <c r="B17" s="3"/>
      <c r="C17" s="4" t="str">
        <f>IF(D17&lt;0,"△"," ")</f>
        <v> </v>
      </c>
      <c r="D17" s="19"/>
      <c r="E17" s="20"/>
      <c r="F17" s="21"/>
      <c r="G17" s="19" t="str">
        <f>IF(H17&lt;0,"△"," ")</f>
        <v> </v>
      </c>
      <c r="H17" s="19"/>
      <c r="I17" s="14"/>
      <c r="J17" s="3"/>
      <c r="K17" s="4" t="str">
        <f>IF(L17&lt;0,"△"," ")</f>
        <v> </v>
      </c>
      <c r="L17" s="19">
        <f>D17-H17</f>
        <v>0</v>
      </c>
      <c r="M17" s="14"/>
      <c r="N17" s="26"/>
    </row>
    <row r="18" spans="1:14" ht="19.5" customHeight="1">
      <c r="A18" s="18" t="s">
        <v>44</v>
      </c>
      <c r="B18" s="3"/>
      <c r="C18" s="4" t="str">
        <f>IF(D18&lt;0,"△"," ")</f>
        <v> </v>
      </c>
      <c r="D18" s="19">
        <f>SUM(D15,D14)</f>
        <v>2963991</v>
      </c>
      <c r="E18" s="20"/>
      <c r="F18" s="21"/>
      <c r="G18" s="19" t="str">
        <f>IF(H18&lt;0,"△"," ")</f>
        <v> </v>
      </c>
      <c r="H18" s="19">
        <f>SUM(H15,H14)</f>
        <v>0</v>
      </c>
      <c r="I18" s="14"/>
      <c r="J18" s="3"/>
      <c r="K18" s="4" t="str">
        <f>IF(L18&lt;0,"△"," ")</f>
        <v> </v>
      </c>
      <c r="L18" s="19">
        <f>D18-H18</f>
        <v>2963991</v>
      </c>
      <c r="M18" s="14"/>
      <c r="N18" s="26"/>
    </row>
    <row r="19" spans="1:14" ht="19.5" customHeight="1">
      <c r="A19" s="151" t="s">
        <v>50</v>
      </c>
      <c r="B19" s="152"/>
      <c r="C19" s="152"/>
      <c r="D19" s="152"/>
      <c r="E19" s="153"/>
      <c r="F19" s="77"/>
      <c r="G19" s="77"/>
      <c r="H19" s="77"/>
      <c r="I19" s="77"/>
      <c r="J19" s="77"/>
      <c r="K19" s="77"/>
      <c r="L19" s="77"/>
      <c r="M19" s="78"/>
      <c r="N19" s="35"/>
    </row>
    <row r="20" spans="1:14" ht="19.5" customHeight="1">
      <c r="A20" s="154"/>
      <c r="B20" s="154" t="s">
        <v>51</v>
      </c>
      <c r="C20" s="154"/>
      <c r="D20" s="154"/>
      <c r="E20" s="154"/>
      <c r="F20" s="154" t="s">
        <v>52</v>
      </c>
      <c r="G20" s="154"/>
      <c r="H20" s="154"/>
      <c r="I20" s="154"/>
      <c r="J20" s="156" t="s">
        <v>28</v>
      </c>
      <c r="K20" s="156"/>
      <c r="L20" s="156"/>
      <c r="M20" s="156"/>
      <c r="N20" s="36"/>
    </row>
    <row r="21" spans="1:14" ht="19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8"/>
      <c r="K21" s="158"/>
      <c r="L21" s="158"/>
      <c r="M21" s="158"/>
      <c r="N21" s="36"/>
    </row>
    <row r="22" spans="1:14" ht="19.5" customHeight="1">
      <c r="A22" s="16" t="s">
        <v>29</v>
      </c>
      <c r="B22" s="21"/>
      <c r="C22" s="19" t="str">
        <f aca="true" t="shared" si="0" ref="C22:C37">IF(D22&lt;0,"△"," ")</f>
        <v> </v>
      </c>
      <c r="D22" s="27">
        <v>53300</v>
      </c>
      <c r="E22" s="20"/>
      <c r="F22" s="21"/>
      <c r="G22" s="19" t="str">
        <f>IF(H22&lt;0,"△"," ")</f>
        <v> </v>
      </c>
      <c r="H22" s="27"/>
      <c r="I22" s="20"/>
      <c r="J22" s="21"/>
      <c r="K22" s="19" t="str">
        <f>IF(L22&lt;0,"△"," ")</f>
        <v> </v>
      </c>
      <c r="L22" s="19">
        <f>D22-H22</f>
        <v>53300</v>
      </c>
      <c r="M22" s="20"/>
      <c r="N22" s="37"/>
    </row>
    <row r="23" spans="1:14" ht="19.5" customHeight="1">
      <c r="A23" s="22" t="s">
        <v>30</v>
      </c>
      <c r="B23" s="9"/>
      <c r="C23" s="19" t="str">
        <f t="shared" si="0"/>
        <v> </v>
      </c>
      <c r="D23" s="42">
        <v>98279</v>
      </c>
      <c r="E23" s="23"/>
      <c r="F23" s="21"/>
      <c r="G23" s="19" t="str">
        <f>IF(H23&lt;0,"△"," ")</f>
        <v> </v>
      </c>
      <c r="H23" s="42"/>
      <c r="I23" s="20"/>
      <c r="J23" s="21"/>
      <c r="K23" s="19" t="str">
        <f>IF(L23&lt;0,"△"," ")</f>
        <v> </v>
      </c>
      <c r="L23" s="19">
        <f aca="true" t="shared" si="1" ref="L23:L28">D23-H23</f>
        <v>98279</v>
      </c>
      <c r="M23" s="14"/>
      <c r="N23" s="26"/>
    </row>
    <row r="24" spans="1:14" ht="19.5" customHeight="1">
      <c r="A24" s="18" t="s">
        <v>46</v>
      </c>
      <c r="B24" s="3"/>
      <c r="C24" s="4" t="str">
        <f t="shared" si="0"/>
        <v> </v>
      </c>
      <c r="D24" s="19">
        <f>SUM(D22,D23)</f>
        <v>151579</v>
      </c>
      <c r="E24" s="10"/>
      <c r="F24" s="11"/>
      <c r="G24" s="12" t="str">
        <f>IF(H24&lt;0,"△"," ")</f>
        <v> </v>
      </c>
      <c r="H24" s="19">
        <f>SUM(H22,H23)</f>
        <v>0</v>
      </c>
      <c r="I24" s="14"/>
      <c r="J24" s="3"/>
      <c r="K24" s="19" t="str">
        <f>IF(L24&lt;0,"△"," ")</f>
        <v> </v>
      </c>
      <c r="L24" s="19">
        <f t="shared" si="1"/>
        <v>151579</v>
      </c>
      <c r="M24" s="14"/>
      <c r="N24" s="26"/>
    </row>
    <row r="25" spans="1:14" ht="19.5" customHeight="1">
      <c r="A25" s="151" t="s">
        <v>47</v>
      </c>
      <c r="B25" s="152"/>
      <c r="C25" s="152"/>
      <c r="D25" s="152"/>
      <c r="E25" s="153"/>
      <c r="F25" s="77"/>
      <c r="G25" s="77"/>
      <c r="H25" s="77"/>
      <c r="I25" s="77"/>
      <c r="J25" s="77"/>
      <c r="K25" s="77"/>
      <c r="L25" s="77"/>
      <c r="M25" s="78"/>
      <c r="N25" s="35"/>
    </row>
    <row r="26" spans="1:14" ht="19.5" customHeight="1" hidden="1">
      <c r="A26" s="22" t="s">
        <v>31</v>
      </c>
      <c r="B26" s="3"/>
      <c r="C26" s="4" t="str">
        <f t="shared" si="0"/>
        <v> </v>
      </c>
      <c r="D26" s="79"/>
      <c r="E26" s="10"/>
      <c r="F26" s="11"/>
      <c r="G26" s="12" t="str">
        <f aca="true" t="shared" si="2" ref="G26:G37">IF(H26&lt;0,"△"," ")</f>
        <v> </v>
      </c>
      <c r="H26" s="19"/>
      <c r="I26" s="14"/>
      <c r="J26" s="3"/>
      <c r="K26" s="4" t="str">
        <f aca="true" t="shared" si="3" ref="K26:K37">IF(L26&lt;0,"△"," ")</f>
        <v> </v>
      </c>
      <c r="L26" s="19">
        <f t="shared" si="1"/>
        <v>0</v>
      </c>
      <c r="M26" s="14"/>
      <c r="N26" s="26"/>
    </row>
    <row r="27" spans="1:14" ht="19.5" customHeight="1" hidden="1">
      <c r="A27" s="22" t="s">
        <v>31</v>
      </c>
      <c r="B27" s="5"/>
      <c r="C27" s="4" t="str">
        <f t="shared" si="0"/>
        <v> </v>
      </c>
      <c r="D27" s="19"/>
      <c r="E27" s="13"/>
      <c r="F27" s="5"/>
      <c r="G27" s="4" t="str">
        <f t="shared" si="2"/>
        <v> </v>
      </c>
      <c r="H27" s="19"/>
      <c r="I27" s="13"/>
      <c r="J27" s="5"/>
      <c r="K27" s="4" t="str">
        <f t="shared" si="3"/>
        <v> </v>
      </c>
      <c r="L27" s="19">
        <f t="shared" si="1"/>
        <v>0</v>
      </c>
      <c r="M27" s="13"/>
      <c r="N27" s="26"/>
    </row>
    <row r="28" spans="1:14" ht="19.5" customHeight="1" hidden="1">
      <c r="A28" s="22" t="s">
        <v>160</v>
      </c>
      <c r="B28" s="3"/>
      <c r="C28" s="4" t="str">
        <f t="shared" si="0"/>
        <v> </v>
      </c>
      <c r="D28" s="27">
        <v>0</v>
      </c>
      <c r="E28" s="14"/>
      <c r="F28" s="3"/>
      <c r="G28" s="4" t="str">
        <f t="shared" si="2"/>
        <v> </v>
      </c>
      <c r="H28" s="27"/>
      <c r="I28" s="14"/>
      <c r="J28" s="3"/>
      <c r="K28" s="4" t="str">
        <f t="shared" si="3"/>
        <v> </v>
      </c>
      <c r="L28" s="19">
        <f t="shared" si="1"/>
        <v>0</v>
      </c>
      <c r="M28" s="14"/>
      <c r="N28" s="26"/>
    </row>
    <row r="29" spans="1:14" ht="19.5" customHeight="1" hidden="1">
      <c r="A29" s="22" t="s">
        <v>161</v>
      </c>
      <c r="B29" s="3"/>
      <c r="C29" s="4" t="str">
        <f t="shared" si="0"/>
        <v> </v>
      </c>
      <c r="D29" s="27"/>
      <c r="E29" s="10"/>
      <c r="F29" s="11"/>
      <c r="G29" s="12" t="str">
        <f>IF(H29&lt;0,"△"," ")</f>
        <v> </v>
      </c>
      <c r="H29" s="27"/>
      <c r="I29" s="14"/>
      <c r="J29" s="3"/>
      <c r="K29" s="4" t="str">
        <f>IF(L29&lt;0,"△"," ")</f>
        <v> </v>
      </c>
      <c r="L29" s="19">
        <f aca="true" t="shared" si="4" ref="L29:L35">D29-H29</f>
        <v>0</v>
      </c>
      <c r="M29" s="14"/>
      <c r="N29" s="26"/>
    </row>
    <row r="30" spans="1:14" ht="19.5" customHeight="1" hidden="1">
      <c r="A30" s="22" t="s">
        <v>38</v>
      </c>
      <c r="B30" s="3"/>
      <c r="C30" s="4"/>
      <c r="D30" s="31"/>
      <c r="E30" s="10"/>
      <c r="F30" s="11"/>
      <c r="G30" s="12"/>
      <c r="H30" s="27">
        <v>0</v>
      </c>
      <c r="I30" s="14"/>
      <c r="J30" s="3"/>
      <c r="K30" s="4" t="str">
        <f>IF(L30&lt;0,"△"," ")</f>
        <v> </v>
      </c>
      <c r="L30" s="19">
        <f t="shared" si="4"/>
        <v>0</v>
      </c>
      <c r="M30" s="14"/>
      <c r="N30" s="26"/>
    </row>
    <row r="31" spans="1:14" ht="19.5" customHeight="1" hidden="1">
      <c r="A31" s="22" t="s">
        <v>36</v>
      </c>
      <c r="B31" s="3"/>
      <c r="C31" s="4"/>
      <c r="D31" s="31"/>
      <c r="E31" s="10"/>
      <c r="F31" s="11"/>
      <c r="G31" s="12"/>
      <c r="H31" s="27">
        <v>0</v>
      </c>
      <c r="I31" s="14"/>
      <c r="J31" s="3"/>
      <c r="K31" s="4" t="str">
        <f>IF(L31&lt;0,"△"," ")</f>
        <v> </v>
      </c>
      <c r="L31" s="19">
        <f t="shared" si="4"/>
        <v>0</v>
      </c>
      <c r="M31" s="14"/>
      <c r="N31" s="26"/>
    </row>
    <row r="32" spans="1:14" ht="19.5" customHeight="1" hidden="1">
      <c r="A32" s="22" t="s">
        <v>162</v>
      </c>
      <c r="B32" s="3"/>
      <c r="C32" s="4"/>
      <c r="D32" s="31"/>
      <c r="E32" s="14"/>
      <c r="F32" s="3"/>
      <c r="G32" s="4"/>
      <c r="H32" s="27"/>
      <c r="I32" s="14"/>
      <c r="J32" s="3"/>
      <c r="K32" s="4" t="str">
        <f>IF(L32&lt;0,"△"," ")</f>
        <v> </v>
      </c>
      <c r="L32" s="19">
        <f t="shared" si="4"/>
        <v>0</v>
      </c>
      <c r="M32" s="14"/>
      <c r="N32" s="26"/>
    </row>
    <row r="33" spans="1:14" ht="19.5" customHeight="1">
      <c r="A33" s="22" t="s">
        <v>163</v>
      </c>
      <c r="B33" s="3"/>
      <c r="C33" s="4" t="str">
        <f t="shared" si="0"/>
        <v> </v>
      </c>
      <c r="D33" s="27">
        <v>2812412</v>
      </c>
      <c r="E33" s="10"/>
      <c r="F33" s="11"/>
      <c r="G33" s="12" t="str">
        <f t="shared" si="2"/>
        <v> </v>
      </c>
      <c r="H33" s="27">
        <f>SUM(H18-H24-H26-H28-H29)</f>
        <v>0</v>
      </c>
      <c r="I33" s="20"/>
      <c r="J33" s="3"/>
      <c r="K33" s="4" t="str">
        <f t="shared" si="3"/>
        <v> </v>
      </c>
      <c r="L33" s="19">
        <f t="shared" si="4"/>
        <v>2812412</v>
      </c>
      <c r="M33" s="14"/>
      <c r="N33" s="26"/>
    </row>
    <row r="34" spans="1:14" ht="19.5" customHeight="1">
      <c r="A34" s="89" t="s">
        <v>164</v>
      </c>
      <c r="B34" s="6"/>
      <c r="C34" s="7" t="str">
        <f t="shared" si="0"/>
        <v> </v>
      </c>
      <c r="D34" s="25">
        <f>SUM(D33)</f>
        <v>2812412</v>
      </c>
      <c r="E34" s="28"/>
      <c r="F34" s="29"/>
      <c r="G34" s="25" t="str">
        <f t="shared" si="2"/>
        <v> </v>
      </c>
      <c r="H34" s="25">
        <f>SUM(H33)</f>
        <v>0</v>
      </c>
      <c r="I34" s="15"/>
      <c r="J34" s="6"/>
      <c r="K34" s="7" t="str">
        <f t="shared" si="3"/>
        <v> </v>
      </c>
      <c r="L34" s="25">
        <f t="shared" si="4"/>
        <v>2812412</v>
      </c>
      <c r="M34" s="15"/>
      <c r="N34" s="26"/>
    </row>
    <row r="35" spans="1:14" ht="19.5" customHeight="1">
      <c r="A35" s="22" t="s">
        <v>165</v>
      </c>
      <c r="B35" s="5" t="s">
        <v>131</v>
      </c>
      <c r="C35" s="8" t="str">
        <f t="shared" si="0"/>
        <v>△</v>
      </c>
      <c r="D35" s="26">
        <v>-818198</v>
      </c>
      <c r="E35" s="13" t="s">
        <v>132</v>
      </c>
      <c r="F35" s="5" t="s">
        <v>131</v>
      </c>
      <c r="G35" s="8" t="str">
        <f t="shared" si="2"/>
        <v> </v>
      </c>
      <c r="H35" s="2"/>
      <c r="I35" s="13" t="s">
        <v>132</v>
      </c>
      <c r="J35" s="5" t="s">
        <v>131</v>
      </c>
      <c r="K35" s="8" t="str">
        <f t="shared" si="3"/>
        <v>△</v>
      </c>
      <c r="L35" s="24">
        <f t="shared" si="4"/>
        <v>-818198</v>
      </c>
      <c r="M35" s="13" t="s">
        <v>132</v>
      </c>
      <c r="N35" s="26"/>
    </row>
    <row r="36" spans="1:14" ht="19.5" customHeight="1">
      <c r="A36" s="18" t="s">
        <v>48</v>
      </c>
      <c r="B36" s="3"/>
      <c r="C36" s="4" t="str">
        <f t="shared" si="0"/>
        <v> </v>
      </c>
      <c r="D36" s="19">
        <f>SUM(D26,D28,D33,D29)</f>
        <v>2812412</v>
      </c>
      <c r="E36" s="10"/>
      <c r="F36" s="11"/>
      <c r="G36" s="12" t="str">
        <f t="shared" si="2"/>
        <v> </v>
      </c>
      <c r="H36" s="19">
        <f>SUM(H26,H28,H33,H29)</f>
        <v>0</v>
      </c>
      <c r="I36" s="10"/>
      <c r="J36" s="11"/>
      <c r="K36" s="12" t="str">
        <f t="shared" si="3"/>
        <v> </v>
      </c>
      <c r="L36" s="19">
        <f>D36-H36</f>
        <v>2812412</v>
      </c>
      <c r="M36" s="14"/>
      <c r="N36" s="26"/>
    </row>
    <row r="37" spans="1:14" ht="19.5" customHeight="1">
      <c r="A37" s="18" t="s">
        <v>49</v>
      </c>
      <c r="B37" s="3"/>
      <c r="C37" s="4" t="str">
        <f t="shared" si="0"/>
        <v> </v>
      </c>
      <c r="D37" s="19">
        <f>SUM(D24,D36)</f>
        <v>2963991</v>
      </c>
      <c r="E37" s="10"/>
      <c r="F37" s="11"/>
      <c r="G37" s="12" t="str">
        <f t="shared" si="2"/>
        <v> </v>
      </c>
      <c r="H37" s="19">
        <f>SUM(H24,H36)</f>
        <v>0</v>
      </c>
      <c r="I37" s="10"/>
      <c r="J37" s="11"/>
      <c r="K37" s="12" t="str">
        <f t="shared" si="3"/>
        <v> </v>
      </c>
      <c r="L37" s="19">
        <f>D37-H37</f>
        <v>2963991</v>
      </c>
      <c r="M37" s="14"/>
      <c r="N37" s="26"/>
    </row>
    <row r="38" ht="19.5" customHeight="1"/>
    <row r="39" spans="4:14" ht="19.5" customHeight="1">
      <c r="D39" s="86">
        <f>D18-D37</f>
        <v>0</v>
      </c>
      <c r="N39" s="87" t="s">
        <v>158</v>
      </c>
    </row>
  </sheetData>
  <sheetProtection/>
  <mergeCells count="17">
    <mergeCell ref="A3:M3"/>
    <mergeCell ref="L10:M10"/>
    <mergeCell ref="A8:M8"/>
    <mergeCell ref="A6:M6"/>
    <mergeCell ref="A20:A21"/>
    <mergeCell ref="B20:E21"/>
    <mergeCell ref="A12:A13"/>
    <mergeCell ref="J20:M21"/>
    <mergeCell ref="D10:E10"/>
    <mergeCell ref="A19:E19"/>
    <mergeCell ref="A4:E4"/>
    <mergeCell ref="A25:E25"/>
    <mergeCell ref="F20:I21"/>
    <mergeCell ref="J12:M13"/>
    <mergeCell ref="B12:E13"/>
    <mergeCell ref="F12:I13"/>
    <mergeCell ref="A11:E11"/>
  </mergeCells>
  <printOptions horizontalCentered="1"/>
  <pageMargins left="0.5511811023622047" right="0.1968503937007874" top="0.7874015748031497" bottom="0.3937007874015748" header="0.1968503937007874" footer="0.1968503937007874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tunakaikei</dc:creator>
  <cp:keywords/>
  <dc:description/>
  <cp:lastModifiedBy>mjsadmin</cp:lastModifiedBy>
  <cp:lastPrinted>2014-08-04T02:08:44Z</cp:lastPrinted>
  <dcterms:created xsi:type="dcterms:W3CDTF">2001-06-12T06:45:55Z</dcterms:created>
  <dcterms:modified xsi:type="dcterms:W3CDTF">2014-08-04T02:36:02Z</dcterms:modified>
  <cp:category/>
  <cp:version/>
  <cp:contentType/>
  <cp:contentStatus/>
</cp:coreProperties>
</file>